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PĆI DIO-UKUPNO" sheetId="1" state="visible" r:id="rId3"/>
    <sheet name="OPĆI DIO-PO IZVORIMA" sheetId="2" state="visible" r:id="rId4"/>
    <sheet name="PRIHODI" sheetId="3" state="visible" r:id="rId5"/>
    <sheet name="RASHODI" sheetId="4" state="visible" r:id="rId6"/>
  </sheets>
  <definedNames>
    <definedName function="false" hidden="false" localSheetId="0" name="_xlnm.Print_Area" vbProcedure="false">'OPĆI DIO-UKUPNO'!$A$1:$I$24</definedName>
    <definedName function="false" hidden="false" localSheetId="3" name="_xlnm.Print_Area" vbProcedure="false">RASHODI!$A$1:$E$190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<sst xmlns="http://schemas.openxmlformats.org/spreadsheetml/2006/main" count="407" uniqueCount="175">
  <si>
    <t xml:space="preserve">IZVJEŠTAJ O GODIŠNJEM IZVRŠENJU FINANCIJSKOG PLANA ZA 2023. GODINU</t>
  </si>
  <si>
    <t xml:space="preserve">Dom za starije i nemoćne osobe Split</t>
  </si>
  <si>
    <t xml:space="preserve">OPĆI DIO</t>
  </si>
  <si>
    <t xml:space="preserve">Izvršenje 2022.</t>
  </si>
  <si>
    <t xml:space="preserve">Plan proračuna 2023.</t>
  </si>
  <si>
    <t xml:space="preserve">Izvršenje 2023.</t>
  </si>
  <si>
    <t xml:space="preserve">Indeks</t>
  </si>
  <si>
    <t xml:space="preserve">PRIHODI UKUPNO</t>
  </si>
  <si>
    <t xml:space="preserve">PRIHODI POSLOVANJA</t>
  </si>
  <si>
    <t xml:space="preserve">PRIHODI OD PRODAJE NEFINANCIJSKE IMOVINE</t>
  </si>
  <si>
    <t xml:space="preserve">-</t>
  </si>
  <si>
    <t xml:space="preserve">RASHODI UKUPNO</t>
  </si>
  <si>
    <t xml:space="preserve">RASHODI  POSLOVANJA</t>
  </si>
  <si>
    <t xml:space="preserve">RASHODI ZA NEFINANCIJSKU IMOVINU</t>
  </si>
  <si>
    <t xml:space="preserve">RAZLIKA - VIŠAK / MANJAK</t>
  </si>
  <si>
    <t xml:space="preserve">UKUPAN DONOS VIŠKA/MANJKA IZ PRETHODNE GODINE </t>
  </si>
  <si>
    <t xml:space="preserve">VIŠAK/MANJAK KOJI ĆE SE 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</si>
  <si>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</si>
  <si>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</si>
  <si>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</si>
  <si>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VIŠAK / MANJAK + NETO FINANCIRANJE</t>
  </si>
  <si>
    <t xml:space="preserve">OPĆI DIO </t>
  </si>
  <si>
    <t xml:space="preserve">PRIHODI I RASHODI PO IZVORIMA FINANCIRANJA </t>
  </si>
  <si>
    <t xml:space="preserve">Oznaka IF</t>
  </si>
  <si>
    <t xml:space="preserve">Naziv izvora financiranja </t>
  </si>
  <si>
    <t xml:space="preserve">Tekući plan</t>
  </si>
  <si>
    <t xml:space="preserve">Ostvarenje/</t>
  </si>
  <si>
    <t xml:space="preserve">izvršenje tekuće godine</t>
  </si>
  <si>
    <t xml:space="preserve">4=3/2*100</t>
  </si>
  <si>
    <t xml:space="preserve">Opći prihodi i primici  11L</t>
  </si>
  <si>
    <t xml:space="preserve">PRIHODI </t>
  </si>
  <si>
    <t xml:space="preserve">RASHODI</t>
  </si>
  <si>
    <t xml:space="preserve">11 L</t>
  </si>
  <si>
    <t xml:space="preserve">Opći prihodi i primici </t>
  </si>
  <si>
    <t xml:space="preserve">Opći prihodi i primici - Prenesena sredstva</t>
  </si>
  <si>
    <t xml:space="preserve">Prihodi za posebne namjene - Decentralizirana sredstva</t>
  </si>
  <si>
    <t xml:space="preserve">Vlastiti prihodi </t>
  </si>
  <si>
    <t xml:space="preserve">Vlastiti prihodi - prenesena sredstva</t>
  </si>
  <si>
    <t xml:space="preserve">Prihodi za posebne namjene </t>
  </si>
  <si>
    <t xml:space="preserve">Prihodi za posebne namjene - prenesena sredstva</t>
  </si>
  <si>
    <t xml:space="preserve">Pomoći</t>
  </si>
  <si>
    <t xml:space="preserve">Donacije</t>
  </si>
  <si>
    <t xml:space="preserve">PRIHODI</t>
  </si>
  <si>
    <t xml:space="preserve">Višak prihoda prenesen iz prethoden godine</t>
  </si>
  <si>
    <t xml:space="preserve">Ukupni prihodi </t>
  </si>
  <si>
    <t xml:space="preserve">Ukupni rashodi</t>
  </si>
  <si>
    <t xml:space="preserve">Korišteni višak za pokriće rashoda tekuće godine </t>
  </si>
  <si>
    <t xml:space="preserve">PRIHODI I PRIMICI</t>
  </si>
  <si>
    <t xml:space="preserve">PO IZVORIMA FINANCIRANJA I EKONOMSKOJ KLASIFIKACIJI</t>
  </si>
  <si>
    <t xml:space="preserve">Razdjel 003 UPRAVNI ODJEL ZA ZDRAVSTVO, SOCIJALNU SKRB I DEMOGRAFIJU</t>
  </si>
  <si>
    <t xml:space="preserve">Glava 00303 USTANOVE ZA SKRB O STARIJIM I NEMOĆNIM OSOBAMA</t>
  </si>
  <si>
    <t xml:space="preserve">PK 7831 Dom za starije i nemoćne osobe Split</t>
  </si>
  <si>
    <t xml:space="preserve">GLAVNI PROGRAM C01 Razvoj društvenih djelatnosti</t>
  </si>
  <si>
    <t xml:space="preserve">PROGRAM 3030 Skrb o starijim i nemoćnim osobama</t>
  </si>
  <si>
    <t xml:space="preserve">Izvor financiranja 1 Opći prihodi i primici</t>
  </si>
  <si>
    <t xml:space="preserve">RAČUN</t>
  </si>
  <si>
    <t xml:space="preserve">NAZIV RAČUNA</t>
  </si>
  <si>
    <t xml:space="preserve">TEKUĆI PLAN</t>
  </si>
  <si>
    <t xml:space="preserve">IZVRŠENJE</t>
  </si>
  <si>
    <t xml:space="preserve">INDEKS</t>
  </si>
  <si>
    <t xml:space="preserve">Prihodi iz nadležnog proračuna i od HZZO-a temeljem ugovornih obveza</t>
  </si>
  <si>
    <t xml:space="preserve">Prihodi iz nadležnog pr. za finan. redovne djelatnosti pr.korisnika</t>
  </si>
  <si>
    <t xml:space="preserve">Prihodi iz nadležnog proračuna za financiranje rashoda poslovanja</t>
  </si>
  <si>
    <t xml:space="preserve">Prihodi iz nadležnog pror. za finan. rashoda za nabavu nef. imovine</t>
  </si>
  <si>
    <t xml:space="preserve">SVEUKUPNO</t>
  </si>
  <si>
    <t xml:space="preserve">Izvor financiranja 1 Opći prihodi i primici- prenesena sredstva</t>
  </si>
  <si>
    <t xml:space="preserve">Izvor financiranja 3 Vlastiti prihodi</t>
  </si>
  <si>
    <t xml:space="preserve">Prihodi od imovine</t>
  </si>
  <si>
    <t xml:space="preserve">Prihodi po financijske imovine</t>
  </si>
  <si>
    <t xml:space="preserve">Kamate na oročena sredstva i depozite po viđenju</t>
  </si>
  <si>
    <t xml:space="preserve">Prihodi od dividendi</t>
  </si>
  <si>
    <t xml:space="preserve">Ostali prihodi</t>
  </si>
  <si>
    <t xml:space="preserve">Prihodi koje proračuni i proračunski korisnici ostvare obavljanjem poslova na tržištu</t>
  </si>
  <si>
    <t xml:space="preserve">Prihodi od pruženih usluga</t>
  </si>
  <si>
    <t xml:space="preserve">Izvor financiranja 3 Vlastiti prihodi-prenesena sredstva</t>
  </si>
  <si>
    <t xml:space="preserve">Izvor financiranja 4 Prihodi za posebne namjene - decentralizacija</t>
  </si>
  <si>
    <t xml:space="preserve">Prihodi iz proračuna</t>
  </si>
  <si>
    <t xml:space="preserve">Prihodi iz proračuna za financiranje redovne djelatnosti korisnika proračuna</t>
  </si>
  <si>
    <t xml:space="preserve">Prihodi za financiranje rashoda poslovanja</t>
  </si>
  <si>
    <t xml:space="preserve">Prihodi za financiranje rashoda za nabavu nefinancijske imovine</t>
  </si>
  <si>
    <t xml:space="preserve">Izvor financiranja 4 Prihodi za posebne namjene PK</t>
  </si>
  <si>
    <t xml:space="preserve">Prihodi poslovanja</t>
  </si>
  <si>
    <t xml:space="preserve">Prihodi po posebnim propisima</t>
  </si>
  <si>
    <t xml:space="preserve">Ostali nespomenuti prihodi</t>
  </si>
  <si>
    <t xml:space="preserve">Izvor financiranja 4 Prihodi za posebne namjene PK-prenesena sredstva</t>
  </si>
  <si>
    <t xml:space="preserve">Izvor financiranja 5 Pomoći proračunskim korisnicima</t>
  </si>
  <si>
    <t xml:space="preserve">Pomoći iz inozemstva i od subjekata unutar općeg proračuna</t>
  </si>
  <si>
    <t xml:space="preserve">Tekuće pomoći proračunskim korisnicima iz proračuna koji im nije nadležan</t>
  </si>
  <si>
    <t xml:space="preserve">Prijenosi između korisnika istog proračuna</t>
  </si>
  <si>
    <t xml:space="preserve">Tekući prijenosi između korisnika istog proračuna</t>
  </si>
  <si>
    <t xml:space="preserve">Izvor financiranja 6 Prihodi od donacija</t>
  </si>
  <si>
    <t xml:space="preserve">Donacije od pravnih i fizičkih osoba izvan opće države</t>
  </si>
  <si>
    <t xml:space="preserve">Tekuće donacije</t>
  </si>
  <si>
    <t xml:space="preserve">RASHODI I IZDACI</t>
  </si>
  <si>
    <t xml:space="preserve">PK 8086 Dom za starije i nemoćne osobe Split</t>
  </si>
  <si>
    <t xml:space="preserve">Izvor financiranja 1 Opći prihodi i primici </t>
  </si>
  <si>
    <t xml:space="preserve">Rashodi poslovanja</t>
  </si>
  <si>
    <t xml:space="preserve">Rashodi za zaposlene</t>
  </si>
  <si>
    <t xml:space="preserve">Plaće</t>
  </si>
  <si>
    <t xml:space="preserve">Plaće u novcu</t>
  </si>
  <si>
    <t xml:space="preserve">Plaće za prekovremeni rad</t>
  </si>
  <si>
    <t xml:space="preserve">Plaće za posebne uvjete rada</t>
  </si>
  <si>
    <t xml:space="preserve">Ostali rashodi za zaposlene</t>
  </si>
  <si>
    <t xml:space="preserve">Materijalni rashodi</t>
  </si>
  <si>
    <t xml:space="preserve">Rashodi za materijal i energiju</t>
  </si>
  <si>
    <t xml:space="preserve">Materijal i sirovine</t>
  </si>
  <si>
    <t xml:space="preserve">Energija</t>
  </si>
  <si>
    <t xml:space="preserve">Rashodi za usluge</t>
  </si>
  <si>
    <t xml:space="preserve">Usluge tekućeg i investicijskog održavanja</t>
  </si>
  <si>
    <t xml:space="preserve">Ostali nespomenuti rasodi poslovanja</t>
  </si>
  <si>
    <t xml:space="preserve">Upravna vijeća</t>
  </si>
  <si>
    <t xml:space="preserve">Rashod za nabavu nefinancijske imovine</t>
  </si>
  <si>
    <t xml:space="preserve">Rashodi za nabavu proizvedene dugotrajne imovine</t>
  </si>
  <si>
    <t xml:space="preserve">Postrojenje i oprema</t>
  </si>
  <si>
    <r>
      <rPr>
        <sz val="10"/>
        <rFont val="Calibri"/>
        <family val="2"/>
        <charset val="238"/>
      </rPr>
      <t xml:space="preserve">Uredska oprema i namještaj</t>
    </r>
    <r>
      <rPr>
        <b val="true"/>
        <sz val="10"/>
        <rFont val="Calibri"/>
        <family val="2"/>
        <charset val="238"/>
      </rPr>
      <t xml:space="preserve"> </t>
    </r>
  </si>
  <si>
    <t xml:space="preserve">Komunikacijska oprema</t>
  </si>
  <si>
    <t xml:space="preserve">Oprema za održavanje i zaštitu- </t>
  </si>
  <si>
    <t xml:space="preserve">Medicinska i laboratorijska oprema</t>
  </si>
  <si>
    <t xml:space="preserve">Instrumenti, uređaji i strojevi</t>
  </si>
  <si>
    <t xml:space="preserve">Uređaji, strojevi i oprema ostale namj</t>
  </si>
  <si>
    <t xml:space="preserve">Nematerijalna proizvedena imovina</t>
  </si>
  <si>
    <t xml:space="preserve">Ulaganje u računalne programe</t>
  </si>
  <si>
    <t xml:space="preserve">Rashodi za dodatna ulaganja na nefinancijskoj imovini</t>
  </si>
  <si>
    <t xml:space="preserve">Dodatna ulaganja na građevinskim objektima</t>
  </si>
  <si>
    <t xml:space="preserve">Dodatna ulaganja na ostalu nefinancijsku imovinu</t>
  </si>
  <si>
    <t xml:space="preserve">UKUPNO RASHODI</t>
  </si>
  <si>
    <t xml:space="preserve">Izvor financiranja 1 Opći prihodi i primici - prenesena sredstva</t>
  </si>
  <si>
    <t xml:space="preserve">Financijski rashodi</t>
  </si>
  <si>
    <t xml:space="preserve">Ostali financijski rashodi</t>
  </si>
  <si>
    <t xml:space="preserve">Ostali nespomenuti financijski rashodi</t>
  </si>
  <si>
    <t xml:space="preserve">Postrojenja i oprema</t>
  </si>
  <si>
    <t xml:space="preserve">Uredska oprema i namještaj </t>
  </si>
  <si>
    <t xml:space="preserve">Uređaji, strojevi i oprema za ostale namjene</t>
  </si>
  <si>
    <t xml:space="preserve">Izvor financiranja 3 Vlastiti prihodi – prenesena sredstva</t>
  </si>
  <si>
    <t xml:space="preserve">Izvor financiranja 4 Prihodi za posebne namjene – Decentralizacija</t>
  </si>
  <si>
    <t xml:space="preserve">Doprinosi na plaću</t>
  </si>
  <si>
    <t xml:space="preserve">Doprinosi za obvezno zdravstveno osigu   </t>
  </si>
  <si>
    <t xml:space="preserve">Komunalne usluge</t>
  </si>
  <si>
    <t xml:space="preserve">Ostale usluge</t>
  </si>
  <si>
    <t xml:space="preserve">Rashodi za nabavu nefinancijske imovine</t>
  </si>
  <si>
    <t xml:space="preserve">Postrijenja i oprema</t>
  </si>
  <si>
    <t xml:space="preserve">Uređaju, strojevi i oprema za ostale namjene</t>
  </si>
  <si>
    <t xml:space="preserve">Doprinosi za zapošljavanje</t>
  </si>
  <si>
    <t xml:space="preserve">MATERIJALNI RASHODI 32+34+37+38</t>
  </si>
  <si>
    <t xml:space="preserve">Naknade troškova zaposlenih</t>
  </si>
  <si>
    <t xml:space="preserve">Službena putovanja</t>
  </si>
  <si>
    <t xml:space="preserve">Naknade za prijevoz, za rad na terenu i odvojeni život</t>
  </si>
  <si>
    <t xml:space="preserve">Stručno usavršavanje zaposlenika</t>
  </si>
  <si>
    <t xml:space="preserve">Ostale naknade troškova zaposlenima</t>
  </si>
  <si>
    <t xml:space="preserve">Uredski materijal i ostali materijalni rashodi</t>
  </si>
  <si>
    <t xml:space="preserve">Materijal i djelovi za tekuće i investicijsko održavanje</t>
  </si>
  <si>
    <t xml:space="preserve">Sitni inventar i auto gume</t>
  </si>
  <si>
    <t xml:space="preserve">Službena zaštitna odjeća i obuća</t>
  </si>
  <si>
    <t xml:space="preserve">Usluge telefona, pošte i prijevoza</t>
  </si>
  <si>
    <t xml:space="preserve">Usluge promidžbe i informiranja</t>
  </si>
  <si>
    <t xml:space="preserve">Zdravstvene i veterinarske usluge</t>
  </si>
  <si>
    <t xml:space="preserve">Intelektualne i osobne usluge</t>
  </si>
  <si>
    <t xml:space="preserve">Računalne usluge</t>
  </si>
  <si>
    <t xml:space="preserve">Premije osiguranja</t>
  </si>
  <si>
    <t xml:space="preserve">Reprezentacija</t>
  </si>
  <si>
    <t xml:space="preserve">Pristojbe i naknade</t>
  </si>
  <si>
    <t xml:space="preserve">Troškovi sudskih postupaka</t>
  </si>
  <si>
    <t xml:space="preserve">Ostali nespomenuti rashodi poslovanja</t>
  </si>
  <si>
    <t xml:space="preserve">Bankarske usluge i usluge platnog prometa</t>
  </si>
  <si>
    <t xml:space="preserve">Zatezne kamate</t>
  </si>
  <si>
    <t xml:space="preserve">Naknade građanima i kućanstvima na temelju osiguranja i druge naknade</t>
  </si>
  <si>
    <t xml:space="preserve">Ostale naknade građanima i kućanstvima iz proračuna</t>
  </si>
  <si>
    <t xml:space="preserve">Naknade građanima i kućanstvima u novcu</t>
  </si>
  <si>
    <t xml:space="preserve">Ostali rashodi</t>
  </si>
  <si>
    <t xml:space="preserve">Izvor financiranja 4 Prihodi za posebne namjene PK - prenesena sredstva</t>
  </si>
  <si>
    <t xml:space="preserve">Plaća u novcu</t>
  </si>
  <si>
    <t xml:space="preserve">Izvor financiranja 5 Pomoći</t>
  </si>
  <si>
    <t xml:space="preserve">Doprinosi na plaće</t>
  </si>
  <si>
    <t xml:space="preserve">Doprinos za zdravstveno osiguranje</t>
  </si>
  <si>
    <t xml:space="preserve">Izvor financiranja 6 Donacije PK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</si>
</sst>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#,##0.00\ [$€-1]"/>
    <numFmt numFmtId="167" formatCode="#,##0.00"/>
    <numFmt numFmtId="168" formatCode="#,##0.00&quot; kn&quot;"/>
  </numFmts>
  <fonts count="41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0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2"/>
      <name val="Calibri"/>
      <family val="2"/>
      <charset val="238"/>
    </font>
    <font>
      <i val="true"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14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 val="true"/>
      <sz val="18"/>
      <name val="Calibri"/>
      <family val="2"/>
      <charset val="238"/>
    </font>
    <font>
      <b val="true"/>
      <i val="true"/>
      <sz val="18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0"/>
      <name val="Arial"/>
      <family val="2"/>
      <charset val="238"/>
    </font>
    <font>
      <b val="true"/>
      <i val="true"/>
      <sz val="10"/>
      <name val="Calibri"/>
      <family val="2"/>
      <charset val="238"/>
    </font>
    <font>
      <i val="true"/>
      <sz val="10"/>
      <name val="Calibri"/>
      <family val="2"/>
      <charset val="238"/>
    </font>
    <font>
      <b val="true"/>
      <sz val="10"/>
      <name val="Arial"/>
      <family val="0"/>
      <charset val="238"/>
    </font>
    <font>
      <b val="true"/>
      <i val="true"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name val="Tahoma"/>
      <family val="2"/>
      <charset val="238"/>
    </font>
    <font>
      <b val="true"/>
      <sz val="14"/>
      <color theme="4" tint="-0.5"/>
      <name val="Calibri"/>
      <family val="2"/>
      <charset val="238"/>
    </font>
    <font>
      <b val="true"/>
      <sz val="10"/>
      <color rgb="FFC00000"/>
      <name val="Calibri"/>
      <family val="2"/>
      <charset val="238"/>
    </font>
    <font>
      <sz val="10"/>
      <color rgb="FFC00000"/>
      <name val="Calibri"/>
      <family val="2"/>
      <charset val="238"/>
    </font>
    <font>
      <i val="true"/>
      <sz val="10"/>
      <color rgb="FFC00000"/>
      <name val="Calibri"/>
      <family val="2"/>
      <charset val="238"/>
    </font>
    <font>
      <b val="true"/>
      <i val="true"/>
      <sz val="11"/>
      <color rgb="FFC00000"/>
      <name val="Calibri"/>
      <family val="2"/>
      <charset val="238"/>
    </font>
    <font>
      <b val="true"/>
      <sz val="12"/>
      <name val="Tahoma"/>
      <family val="2"/>
      <charset val="238"/>
    </font>
    <font>
      <sz val="9"/>
      <color rgb="FFC00000"/>
      <name val="Calibri"/>
      <family val="2"/>
      <charset val="238"/>
    </font>
    <font>
      <b val="true"/>
      <sz val="9"/>
      <color rgb="FFC00000"/>
      <name val="Calibri"/>
      <family val="2"/>
      <charset val="238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"/>
        <bgColor rgb="FFDEE6EF"/>
      </patternFill>
    </fill>
    <fill>
      <patternFill patternType="solid">
        <fgColor theme="7" tint="0.7999"/>
        <bgColor rgb="FFFFFFFF"/>
      </patternFill>
    </fill>
    <fill>
      <patternFill patternType="solid">
        <fgColor rgb="FFDEE6EF"/>
        <bgColor rgb="FFDAE3F3"/>
      </patternFill>
    </fill>
    <fill>
      <patternFill patternType="solid">
        <fgColor rgb="FFFFFFFF"/>
        <bgColor rgb="FFFFF2CC"/>
      </patternFill>
    </fill>
    <fill>
      <patternFill patternType="solid">
        <fgColor theme="8" tint="0.7999"/>
        <bgColor rgb="FFDEE6EF"/>
      </patternFill>
    </fill>
    <fill>
      <patternFill patternType="solid">
        <fgColor theme="3" tint="0.7999"/>
        <bgColor rgb="FFDAE3F3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>
        <color rgb="FF002060"/>
      </right>
      <top style="medium"/>
      <bottom style="medium"/>
      <diagonal/>
    </border>
    <border diagonalUp="false" diagonalDown="false">
      <left style="thin">
        <color rgb="FF002060"/>
      </left>
      <right style="thin">
        <color rgb="FF002060"/>
      </right>
      <top style="medium"/>
      <bottom style="medium"/>
      <diagonal/>
    </border>
    <border diagonalUp="false" diagonalDown="false">
      <left style="thin">
        <color rgb="FF002060"/>
      </left>
      <right style="thin">
        <color rgb="FF002060"/>
      </right>
      <top style="medium"/>
      <bottom/>
      <diagonal/>
    </border>
    <border diagonalUp="false" diagonalDown="false">
      <left style="thin">
        <color rgb="FF002060"/>
      </left>
      <right style="medium"/>
      <top style="medium"/>
      <bottom style="medium"/>
      <diagonal/>
    </border>
    <border diagonalUp="false" diagonalDown="false">
      <left style="thin">
        <color rgb="FF002060"/>
      </left>
      <right style="thin">
        <color rgb="FF002060"/>
      </right>
      <top/>
      <bottom style="medium"/>
      <diagonal/>
    </border>
    <border diagonalUp="false" diagonalDown="false">
      <left style="medium"/>
      <right style="thin">
        <color rgb="FF002060"/>
      </right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>
        <color rgb="FF002060"/>
      </right>
      <top/>
      <bottom/>
      <diagonal/>
    </border>
    <border diagonalUp="false" diagonalDown="false">
      <left style="thin">
        <color rgb="FF002060"/>
      </left>
      <right style="medium"/>
      <top/>
      <bottom/>
      <diagonal/>
    </border>
    <border diagonalUp="false" diagonalDown="false">
      <left style="medium"/>
      <right style="thin">
        <color rgb="FF002060"/>
      </right>
      <top style="thin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 diagonalUp="false" diagonalDown="false">
      <left style="thin">
        <color rgb="FF002060"/>
      </left>
      <right style="thin"/>
      <top style="thin">
        <color rgb="FF002060"/>
      </top>
      <bottom style="thin">
        <color rgb="FF002060"/>
      </bottom>
      <diagonal/>
    </border>
    <border diagonalUp="false" diagonalDown="false">
      <left style="medium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medium"/>
      <bottom style="dotted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dotted"/>
      <bottom style="dotted"/>
      <diagonal/>
    </border>
    <border diagonalUp="false" diagonalDown="false">
      <left style="medium"/>
      <right/>
      <top style="dotted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hair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4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2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7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2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2" fillId="0" borderId="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0" borderId="1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5" fillId="0" borderId="1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2" fillId="0" borderId="1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3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2" fillId="0" borderId="1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2" fillId="0" borderId="15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6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2" fillId="0" borderId="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17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2" fillId="0" borderId="1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7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1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3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2" fillId="3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3" borderId="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21" fillId="2" borderId="18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21" fillId="2" borderId="19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21" fillId="2" borderId="19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21" fillId="2" borderId="20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5" fontId="21" fillId="2" borderId="21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21" fillId="2" borderId="22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22" fillId="0" borderId="23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22" fillId="0" borderId="24" xfId="0" applyFont="true" applyBorder="true" applyAlignment="true" applyProtection="true">
      <alignment horizontal="general" vertical="center" textRotation="0" wrapText="false" indent="0" shrinkToFit="false" readingOrder="1"/>
      <protection locked="true" hidden="false"/>
    </xf>
    <xf numFmtId="164" fontId="22" fillId="0" borderId="25" xfId="0" applyFont="true" applyBorder="true" applyAlignment="true" applyProtection="true">
      <alignment horizontal="general" vertical="center" textRotation="0" wrapText="false" indent="0" shrinkToFit="false" readingOrder="1"/>
      <protection locked="true" hidden="false"/>
    </xf>
    <xf numFmtId="165" fontId="22" fillId="0" borderId="26" xfId="0" applyFont="true" applyBorder="true" applyAlignment="true" applyProtection="true">
      <alignment horizontal="right" vertical="center" textRotation="0" wrapText="true" indent="0" shrinkToFit="false" readingOrder="1"/>
      <protection locked="true" hidden="false"/>
    </xf>
    <xf numFmtId="164" fontId="21" fillId="4" borderId="10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21" fillId="4" borderId="10" xfId="0" applyFont="true" applyBorder="true" applyAlignment="true" applyProtection="true">
      <alignment horizontal="left" vertical="center" textRotation="0" wrapText="true" indent="0" shrinkToFit="false" readingOrder="1"/>
      <protection locked="true" hidden="false"/>
    </xf>
    <xf numFmtId="167" fontId="21" fillId="4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1" fillId="4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1" fillId="4" borderId="10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4" fontId="24" fillId="0" borderId="10" xfId="0" applyFont="true" applyBorder="true" applyAlignment="true" applyProtection="true">
      <alignment horizontal="left" vertical="center" textRotation="0" wrapText="true" indent="0" shrinkToFit="false" readingOrder="1"/>
      <protection locked="true" hidden="false"/>
    </xf>
    <xf numFmtId="167" fontId="25" fillId="0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5" fillId="0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4" fontId="25" fillId="0" borderId="10" xfId="0" applyFont="true" applyBorder="true" applyAlignment="true" applyProtection="true">
      <alignment horizontal="left" vertical="center" textRotation="0" wrapText="true" indent="0" shrinkToFit="false" readingOrder="1"/>
      <protection locked="true" hidden="false"/>
    </xf>
    <xf numFmtId="164" fontId="24" fillId="0" borderId="10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21" fillId="0" borderId="10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7" fontId="21" fillId="0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1" fillId="0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7" fillId="4" borderId="10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27" fillId="4" borderId="10" xfId="0" applyFont="true" applyBorder="true" applyAlignment="true" applyProtection="true">
      <alignment horizontal="left" vertical="center" textRotation="0" wrapText="true" indent="0" shrinkToFit="false" readingOrder="1"/>
      <protection locked="true" hidden="false"/>
    </xf>
    <xf numFmtId="167" fontId="27" fillId="4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7" fillId="4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7" fillId="4" borderId="10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4" fontId="27" fillId="5" borderId="10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7" fontId="27" fillId="5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7" fillId="5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7" fillId="0" borderId="27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27" fillId="0" borderId="28" xfId="0" applyFont="true" applyBorder="true" applyAlignment="true" applyProtection="true">
      <alignment horizontal="left" vertical="center" textRotation="0" wrapText="true" indent="0" shrinkToFit="false" readingOrder="1"/>
      <protection locked="true" hidden="false"/>
    </xf>
    <xf numFmtId="167" fontId="27" fillId="0" borderId="28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8" fillId="0" borderId="29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8" fillId="0" borderId="30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4" fontId="28" fillId="0" borderId="31" xfId="0" applyFont="true" applyBorder="true" applyAlignment="true" applyProtection="true">
      <alignment horizontal="left" vertical="center" textRotation="0" wrapText="false" indent="0" shrinkToFit="false" readingOrder="1"/>
      <protection locked="true" hidden="false"/>
    </xf>
    <xf numFmtId="167" fontId="28" fillId="0" borderId="31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8" fillId="0" borderId="32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7" fillId="2" borderId="33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27" fillId="2" borderId="34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7" fillId="2" borderId="35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7" fillId="2" borderId="36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27" fillId="2" borderId="10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7" fillId="2" borderId="11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4" fontId="27" fillId="2" borderId="37" xfId="0" applyFont="true" applyBorder="true" applyAlignment="true" applyProtection="true">
      <alignment horizontal="center" vertical="center" textRotation="0" wrapText="true" indent="0" shrinkToFit="false" readingOrder="1"/>
      <protection locked="true" hidden="false"/>
    </xf>
    <xf numFmtId="167" fontId="27" fillId="2" borderId="14" xfId="0" applyFont="true" applyBorder="true" applyAlignment="true" applyProtection="true">
      <alignment horizontal="right" vertical="center" textRotation="0" wrapText="false" indent="0" shrinkToFit="false" readingOrder="1"/>
      <protection locked="true" hidden="false"/>
    </xf>
    <xf numFmtId="165" fontId="27" fillId="2" borderId="15" xfId="0" applyFont="true" applyBorder="true" applyAlignment="true" applyProtection="true">
      <alignment horizontal="right" vertical="center" textRotation="0" wrapText="true" indent="0" shrinkToFit="false" readingOrder="1"/>
      <protection locked="true" hidden="false"/>
    </xf>
    <xf numFmtId="164" fontId="1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38" xfId="0" applyFont="true" applyBorder="true" applyAlignment="true" applyProtection="true">
      <alignment horizontal="left" vertical="bottom" textRotation="0" wrapText="true" indent="0" shrinkToFit="false" readingOrder="1"/>
      <protection locked="false" hidden="false"/>
    </xf>
    <xf numFmtId="164" fontId="22" fillId="2" borderId="39" xfId="0" applyFont="true" applyBorder="true" applyAlignment="true" applyProtection="true">
      <alignment horizontal="left" vertical="bottom" textRotation="0" wrapText="false" indent="0" shrinkToFit="false" readingOrder="1"/>
      <protection locked="false" hidden="false"/>
    </xf>
    <xf numFmtId="164" fontId="22" fillId="2" borderId="40" xfId="0" applyFont="true" applyBorder="true" applyAlignment="true" applyProtection="true">
      <alignment horizontal="left" vertical="bottom" textRotation="0" wrapText="false" indent="0" shrinkToFit="false" readingOrder="1"/>
      <protection locked="false" hidden="false"/>
    </xf>
    <xf numFmtId="164" fontId="32" fillId="0" borderId="0" xfId="0" applyFont="true" applyBorder="false" applyAlignment="true" applyProtection="true">
      <alignment horizontal="left" vertical="bottom" textRotation="0" wrapText="false" indent="0" shrinkToFit="false" readingOrder="1"/>
      <protection locked="fals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24" xfId="0" applyFont="true" applyBorder="true" applyAlignment="true" applyProtection="true">
      <alignment horizontal="left" vertical="bottom" textRotation="0" wrapText="true" indent="0" shrinkToFit="false" readingOrder="1"/>
      <protection locked="false" hidden="false"/>
    </xf>
    <xf numFmtId="164" fontId="22" fillId="2" borderId="0" xfId="0" applyFont="true" applyBorder="false" applyAlignment="true" applyProtection="true">
      <alignment horizontal="general" vertical="bottom" textRotation="0" wrapText="false" indent="0" shrinkToFit="false" readingOrder="1"/>
      <protection locked="false" hidden="false"/>
    </xf>
    <xf numFmtId="164" fontId="22" fillId="2" borderId="41" xfId="0" applyFont="true" applyBorder="true" applyAlignment="true" applyProtection="true">
      <alignment horizontal="general" vertical="bottom" textRotation="0" wrapText="false" indent="0" shrinkToFit="false" readingOrder="1"/>
      <protection locked="fals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false" readingOrder="1"/>
      <protection locked="false" hidden="false"/>
    </xf>
    <xf numFmtId="164" fontId="3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24" xfId="0" applyFont="true" applyBorder="true" applyAlignment="true" applyProtection="true">
      <alignment horizontal="general" vertical="bottom" textRotation="0" wrapText="true" indent="0" shrinkToFit="false" readingOrder="1"/>
      <protection locked="false" hidden="false"/>
    </xf>
    <xf numFmtId="167" fontId="22" fillId="2" borderId="0" xfId="0" applyFont="true" applyBorder="false" applyAlignment="true" applyProtection="true">
      <alignment horizontal="general" vertical="bottom" textRotation="0" wrapText="false" indent="0" shrinkToFit="false" readingOrder="1"/>
      <protection locked="false" hidden="false"/>
    </xf>
    <xf numFmtId="164" fontId="22" fillId="2" borderId="42" xfId="0" applyFont="true" applyBorder="true" applyAlignment="true" applyProtection="true">
      <alignment horizontal="left" vertical="bottom" textRotation="0" wrapText="true" indent="0" shrinkToFit="false" readingOrder="1"/>
      <protection locked="false" hidden="false"/>
    </xf>
    <xf numFmtId="167" fontId="14" fillId="2" borderId="43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5" fontId="21" fillId="2" borderId="43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35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35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4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3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2" fillId="3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2" borderId="4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2" borderId="46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2" borderId="4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2" borderId="4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47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47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2" fillId="0" borderId="4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4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48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4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47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0" borderId="47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3" borderId="49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3" borderId="49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3" borderId="49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5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5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5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5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5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2" fillId="0" borderId="5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5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5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5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0" borderId="5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4" borderId="5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4" borderId="47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2" fillId="4" borderId="5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4" borderId="5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3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2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5" borderId="46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5" borderId="47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2" fillId="5" borderId="4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47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47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6" fillId="0" borderId="4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46" xfId="0" applyFont="true" applyBorder="true" applyAlignment="true" applyProtection="true">
      <alignment horizontal="left" vertical="bottom" textRotation="0" wrapText="true" indent="0" shrinkToFit="false" readingOrder="1"/>
      <protection locked="false" hidden="false"/>
    </xf>
    <xf numFmtId="167" fontId="14" fillId="2" borderId="3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3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5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3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3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6" borderId="5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6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6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2" fillId="6" borderId="5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6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2" fillId="0" borderId="5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0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6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6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6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5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6" fillId="0" borderId="5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6" fillId="0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3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3" borderId="5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2" fillId="6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5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3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3" borderId="57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4" borderId="4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4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4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2" fillId="4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5" borderId="4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5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5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2" fillId="5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2" fillId="5" borderId="4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5" borderId="4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5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5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6" fillId="5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5" borderId="4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47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4" borderId="5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4" borderId="5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4" borderId="5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2" fillId="4" borderId="5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5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5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5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0" fillId="5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5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5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2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6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5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5" borderId="5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5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2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2" fillId="3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9" fillId="4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9" fillId="4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2" fillId="4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4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9" fillId="0" borderId="5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5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5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6" fillId="0" borderId="5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6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0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6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9" fillId="7" borderId="5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7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9" fillId="7" borderId="5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39" fillId="7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2" fillId="5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5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6" fillId="5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6" fillId="0" borderId="55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  <cellStyle name="Normalno 2 2" xfId="21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6EF"/>
      <rgbColor rgb="FFDAE3F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sustava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14" activeCellId="0" sqref="K14"/>
    </sheetView>
  </sheetViews>
  <sheetFormatPr defaultColWidth="11.3828125" defaultRowHeight="15.75" zeroHeight="false" outlineLevelRow="0" outlineLevelCol="0"/>
  <cols>
    <col collapsed="false" customWidth="true" hidden="false" outlineLevel="0" max="2" min="1" style="1" width="4.31"/>
    <col collapsed="false" customWidth="true" hidden="false" outlineLevel="0" max="3" min="3" style="1" width="5.53"/>
    <col collapsed="false" customWidth="true" hidden="false" outlineLevel="0" max="4" min="4" style="2" width="5.31"/>
    <col collapsed="false" customWidth="true" hidden="false" outlineLevel="0" max="5" min="5" style="1" width="44"/>
    <col collapsed="false" customWidth="true" hidden="false" outlineLevel="0" max="6" min="6" style="1" width="15.31"/>
    <col collapsed="false" customWidth="true" hidden="false" outlineLevel="0" max="7" min="7" style="1" width="17.3"/>
    <col collapsed="false" customWidth="true" hidden="false" outlineLevel="0" max="8" min="8" style="1" width="18"/>
    <col collapsed="false" customWidth="false" hidden="false" outlineLevel="0" max="9" min="9" style="3" width="11.38"/>
    <col collapsed="false" customWidth="false" hidden="false" outlineLevel="0" max="11" min="10" style="4" width="11.38"/>
    <col collapsed="false" customWidth="true" hidden="false" outlineLevel="0" max="12" min="12" style="5" width="13.38"/>
    <col collapsed="false" customWidth="false" hidden="false" outlineLevel="0" max="16384" min="13" style="4" width="11.38"/>
  </cols>
  <sheetData>
    <row r="1" customFormat="false" ht="37.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</row>
    <row r="2" s="8" customFormat="true" ht="47.25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3"/>
      <c r="L2" s="9"/>
    </row>
    <row r="3" customFormat="false" ht="17.35" hidden="false" customHeight="false" outlineLevel="0" collapsed="false">
      <c r="A3" s="10"/>
      <c r="B3" s="10"/>
      <c r="C3" s="10"/>
      <c r="D3" s="10"/>
      <c r="E3" s="10"/>
      <c r="F3" s="10"/>
      <c r="G3" s="10"/>
      <c r="H3" s="10"/>
    </row>
    <row r="4" customFormat="false" ht="25.5" hidden="false" customHeight="true" outlineLevel="0" collapsed="false">
      <c r="A4" s="11" t="s">
        <v>2</v>
      </c>
      <c r="B4" s="11"/>
      <c r="C4" s="11"/>
      <c r="D4" s="11"/>
      <c r="E4" s="11"/>
      <c r="F4" s="11"/>
      <c r="G4" s="11"/>
      <c r="H4" s="11"/>
    </row>
    <row r="5" customFormat="false" ht="15.75" hidden="false" customHeight="false" outlineLevel="0" collapsed="false">
      <c r="A5" s="12"/>
      <c r="B5" s="13"/>
      <c r="C5" s="14"/>
      <c r="D5" s="15"/>
      <c r="E5" s="16"/>
      <c r="F5" s="17" t="s">
        <v>3</v>
      </c>
      <c r="G5" s="17" t="s">
        <v>4</v>
      </c>
      <c r="H5" s="17" t="s">
        <v>5</v>
      </c>
      <c r="I5" s="18" t="s">
        <v>6</v>
      </c>
    </row>
    <row r="6" customFormat="false" ht="15.75" hidden="false" customHeight="true" outlineLevel="0" collapsed="false">
      <c r="A6" s="19" t="s">
        <v>7</v>
      </c>
      <c r="B6" s="19"/>
      <c r="C6" s="19"/>
      <c r="D6" s="19"/>
      <c r="E6" s="19"/>
      <c r="F6" s="20" t="n">
        <v>0</v>
      </c>
      <c r="G6" s="20" t="n">
        <v>10316763.92</v>
      </c>
      <c r="H6" s="20" t="n">
        <v>9239587.33</v>
      </c>
      <c r="I6" s="21" t="n">
        <f aca="false">IFERROR(H6/G6,0)</f>
        <v>0.895589683126141</v>
      </c>
    </row>
    <row r="7" customFormat="false" ht="15.75" hidden="false" customHeight="true" outlineLevel="0" collapsed="false">
      <c r="A7" s="19" t="s">
        <v>8</v>
      </c>
      <c r="B7" s="19"/>
      <c r="C7" s="19"/>
      <c r="D7" s="19"/>
      <c r="E7" s="19"/>
      <c r="F7" s="22" t="n">
        <v>0</v>
      </c>
      <c r="G7" s="22" t="n">
        <v>10316763.92</v>
      </c>
      <c r="H7" s="22" t="n">
        <v>9239587.33</v>
      </c>
      <c r="I7" s="23" t="n">
        <f aca="false">IFERROR(H7/G7,0)</f>
        <v>0.895589683126141</v>
      </c>
    </row>
    <row r="8" customFormat="false" ht="15.75" hidden="false" customHeight="false" outlineLevel="0" collapsed="false">
      <c r="A8" s="24" t="s">
        <v>9</v>
      </c>
      <c r="B8" s="24"/>
      <c r="C8" s="24"/>
      <c r="D8" s="24"/>
      <c r="E8" s="24"/>
      <c r="F8" s="22" t="n">
        <v>0</v>
      </c>
      <c r="G8" s="22" t="n">
        <v>0</v>
      </c>
      <c r="H8" s="22" t="n">
        <f aca="false">0</f>
        <v>0</v>
      </c>
      <c r="I8" s="25" t="s">
        <v>10</v>
      </c>
    </row>
    <row r="9" customFormat="false" ht="15.75" hidden="false" customHeight="false" outlineLevel="0" collapsed="false">
      <c r="A9" s="24" t="s">
        <v>11</v>
      </c>
      <c r="B9" s="26"/>
      <c r="C9" s="26"/>
      <c r="D9" s="26"/>
      <c r="E9" s="26"/>
      <c r="F9" s="22" t="n">
        <v>0</v>
      </c>
      <c r="G9" s="22" t="n">
        <v>10316763.92</v>
      </c>
      <c r="H9" s="22" t="n">
        <v>9017707.32</v>
      </c>
      <c r="I9" s="25" t="n">
        <f aca="false">IFERROR(H9/G9,0)</f>
        <v>0.874082938208787</v>
      </c>
    </row>
    <row r="10" customFormat="false" ht="15.75" hidden="false" customHeight="true" outlineLevel="0" collapsed="false">
      <c r="A10" s="19" t="s">
        <v>12</v>
      </c>
      <c r="B10" s="19"/>
      <c r="C10" s="19"/>
      <c r="D10" s="19"/>
      <c r="E10" s="19"/>
      <c r="F10" s="22" t="n">
        <v>0</v>
      </c>
      <c r="G10" s="22" t="n">
        <v>9803202.83</v>
      </c>
      <c r="H10" s="22" t="n">
        <v>8583771.02</v>
      </c>
      <c r="I10" s="23" t="n">
        <f aca="false">IFERROR(H10/G10,0)</f>
        <v>0.87560883609709</v>
      </c>
    </row>
    <row r="11" customFormat="false" ht="15.75" hidden="false" customHeight="false" outlineLevel="0" collapsed="false">
      <c r="A11" s="24" t="s">
        <v>13</v>
      </c>
      <c r="B11" s="24"/>
      <c r="C11" s="24"/>
      <c r="D11" s="24"/>
      <c r="E11" s="24"/>
      <c r="F11" s="22" t="n">
        <v>0</v>
      </c>
      <c r="G11" s="22" t="n">
        <v>513561.09</v>
      </c>
      <c r="H11" s="22" t="n">
        <v>433936.3</v>
      </c>
      <c r="I11" s="23" t="n">
        <f aca="false">IFERROR(H11/G11,0)</f>
        <v>0.844955563124924</v>
      </c>
    </row>
    <row r="12" customFormat="false" ht="15.75" hidden="false" customHeight="true" outlineLevel="0" collapsed="false">
      <c r="A12" s="27" t="s">
        <v>14</v>
      </c>
      <c r="B12" s="27"/>
      <c r="C12" s="27"/>
      <c r="D12" s="27"/>
      <c r="E12" s="27"/>
      <c r="F12" s="28" t="n">
        <v>81912.67</v>
      </c>
      <c r="G12" s="28" t="n">
        <f aca="false">+G6-G9</f>
        <v>0</v>
      </c>
      <c r="H12" s="28" t="n">
        <f aca="false">+H6-H9</f>
        <v>221880.01</v>
      </c>
      <c r="I12" s="29" t="s">
        <v>10</v>
      </c>
      <c r="J12" s="30"/>
    </row>
    <row r="13" customFormat="false" ht="25.5" hidden="false" customHeight="true" outlineLevel="0" collapsed="false">
      <c r="A13" s="10"/>
      <c r="B13" s="10"/>
      <c r="C13" s="10"/>
      <c r="D13" s="10"/>
      <c r="E13" s="10"/>
      <c r="F13" s="10"/>
      <c r="G13" s="10"/>
      <c r="H13" s="10"/>
    </row>
    <row r="14" customFormat="false" ht="27.75" hidden="false" customHeight="true" outlineLevel="0" collapsed="false">
      <c r="A14" s="31"/>
      <c r="B14" s="13"/>
      <c r="C14" s="14"/>
      <c r="D14" s="15"/>
      <c r="E14" s="16"/>
      <c r="F14" s="17" t="s">
        <v>3</v>
      </c>
      <c r="G14" s="17" t="s">
        <v>4</v>
      </c>
      <c r="H14" s="17" t="s">
        <v>5</v>
      </c>
      <c r="I14" s="4"/>
    </row>
    <row r="15" customFormat="false" ht="15.75" hidden="false" customHeight="true" outlineLevel="0" collapsed="false">
      <c r="A15" s="32" t="s">
        <v>15</v>
      </c>
      <c r="B15" s="32"/>
      <c r="C15" s="32"/>
      <c r="D15" s="32"/>
      <c r="E15" s="32"/>
      <c r="F15" s="20" t="n">
        <v>0</v>
      </c>
      <c r="G15" s="20" t="n">
        <v>81912.67</v>
      </c>
      <c r="H15" s="33" t="n">
        <v>14075.35</v>
      </c>
      <c r="I15" s="4"/>
    </row>
    <row r="16" customFormat="false" ht="15.75" hidden="false" customHeight="true" outlineLevel="0" collapsed="false">
      <c r="A16" s="34" t="s">
        <v>16</v>
      </c>
      <c r="B16" s="34"/>
      <c r="C16" s="34"/>
      <c r="D16" s="34"/>
      <c r="E16" s="34"/>
      <c r="F16" s="28" t="n">
        <v>81912.67</v>
      </c>
      <c r="G16" s="28" t="n">
        <v>0</v>
      </c>
      <c r="H16" s="35" t="n">
        <f aca="false">H12</f>
        <v>221880.01</v>
      </c>
      <c r="I16" s="4"/>
    </row>
    <row r="17" customFormat="false" ht="25.5" hidden="false" customHeight="true" outlineLevel="0" collapsed="false">
      <c r="A17" s="10"/>
      <c r="B17" s="10"/>
      <c r="C17" s="10"/>
      <c r="D17" s="10"/>
      <c r="E17" s="10"/>
      <c r="F17" s="10"/>
      <c r="G17" s="10"/>
      <c r="H17" s="10"/>
      <c r="I17" s="36"/>
      <c r="J17" s="36"/>
      <c r="K17" s="36"/>
      <c r="L17" s="37"/>
    </row>
    <row r="18" customFormat="false" ht="27.75" hidden="false" customHeight="true" outlineLevel="0" collapsed="false">
      <c r="A18" s="12"/>
      <c r="B18" s="13"/>
      <c r="C18" s="14"/>
      <c r="D18" s="15"/>
      <c r="E18" s="16"/>
      <c r="F18" s="17" t="s">
        <v>3</v>
      </c>
      <c r="G18" s="17" t="s">
        <v>4</v>
      </c>
      <c r="H18" s="17" t="s">
        <v>5</v>
      </c>
      <c r="I18" s="36"/>
      <c r="J18" s="36"/>
      <c r="K18" s="36"/>
      <c r="L18" s="37"/>
    </row>
    <row r="19" customFormat="false" ht="17.35" hidden="false" customHeight="true" outlineLevel="0" collapsed="false">
      <c r="A19" s="19" t="s">
        <v>17</v>
      </c>
      <c r="B19" s="19"/>
      <c r="C19" s="19"/>
      <c r="D19" s="19"/>
      <c r="E19" s="19"/>
      <c r="F19" s="20" t="n">
        <v>0</v>
      </c>
      <c r="G19" s="20" t="n">
        <v>0</v>
      </c>
      <c r="H19" s="33" t="n">
        <v>0</v>
      </c>
      <c r="I19" s="36"/>
      <c r="J19" s="36"/>
      <c r="K19" s="36"/>
      <c r="L19" s="37"/>
    </row>
    <row r="20" customFormat="false" ht="17.35" hidden="false" customHeight="true" outlineLevel="0" collapsed="false">
      <c r="A20" s="19" t="s">
        <v>18</v>
      </c>
      <c r="B20" s="19"/>
      <c r="C20" s="19"/>
      <c r="D20" s="19"/>
      <c r="E20" s="19"/>
      <c r="F20" s="22" t="n">
        <v>0</v>
      </c>
      <c r="G20" s="22" t="n">
        <v>0</v>
      </c>
      <c r="H20" s="38" t="n">
        <v>0</v>
      </c>
      <c r="I20" s="36"/>
      <c r="J20" s="36"/>
      <c r="K20" s="36"/>
      <c r="L20" s="37"/>
    </row>
    <row r="21" customFormat="false" ht="17.35" hidden="false" customHeight="true" outlineLevel="0" collapsed="false">
      <c r="A21" s="27" t="s">
        <v>19</v>
      </c>
      <c r="B21" s="27"/>
      <c r="C21" s="27"/>
      <c r="D21" s="27"/>
      <c r="E21" s="27"/>
      <c r="F21" s="28" t="n">
        <f aca="false">+F19-F20</f>
        <v>0</v>
      </c>
      <c r="G21" s="28" t="n">
        <f aca="false">+G19-G20</f>
        <v>0</v>
      </c>
      <c r="H21" s="35" t="n">
        <f aca="false">+H19-H20</f>
        <v>0</v>
      </c>
      <c r="I21" s="36"/>
      <c r="J21" s="36"/>
      <c r="K21" s="36"/>
      <c r="L21" s="37"/>
    </row>
    <row r="22" customFormat="false" ht="15" hidden="false" customHeight="true" outlineLevel="0" collapsed="false">
      <c r="A22" s="39"/>
      <c r="B22" s="40"/>
      <c r="C22" s="41"/>
      <c r="D22" s="42"/>
      <c r="E22" s="40"/>
      <c r="F22" s="43"/>
      <c r="G22" s="43"/>
      <c r="H22" s="43"/>
      <c r="I22" s="36"/>
      <c r="J22" s="36"/>
      <c r="K22" s="36"/>
      <c r="L22" s="37"/>
    </row>
    <row r="23" customFormat="false" ht="22.5" hidden="false" customHeight="true" outlineLevel="0" collapsed="false">
      <c r="A23" s="44" t="s">
        <v>20</v>
      </c>
      <c r="B23" s="44"/>
      <c r="C23" s="44"/>
      <c r="D23" s="44"/>
      <c r="E23" s="44"/>
      <c r="F23" s="45" t="n">
        <f aca="false">SUM(F12,F15,F21)</f>
        <v>81912.67</v>
      </c>
      <c r="G23" s="45" t="n">
        <f aca="false">SUM(G12,G15,G21)</f>
        <v>81912.67</v>
      </c>
      <c r="H23" s="46" t="n">
        <f aca="false">SUM(H12,H15,H21)</f>
        <v>235955.36</v>
      </c>
      <c r="I23" s="36"/>
      <c r="J23" s="36"/>
      <c r="K23" s="36"/>
      <c r="L23" s="37"/>
    </row>
    <row r="24" customFormat="false" ht="18" hidden="false" customHeight="true" outlineLevel="0" collapsed="false">
      <c r="A24" s="47"/>
      <c r="B24" s="48"/>
      <c r="C24" s="48"/>
      <c r="D24" s="48"/>
      <c r="E24" s="48"/>
      <c r="F24" s="48"/>
      <c r="G24" s="48"/>
      <c r="H24" s="48"/>
      <c r="J24" s="36"/>
      <c r="K24" s="36"/>
      <c r="L24" s="37"/>
    </row>
  </sheetData>
  <mergeCells count="18">
    <mergeCell ref="A1:H1"/>
    <mergeCell ref="A2:H2"/>
    <mergeCell ref="A3:H3"/>
    <mergeCell ref="A4:H4"/>
    <mergeCell ref="A6:E6"/>
    <mergeCell ref="A7:E7"/>
    <mergeCell ref="A8:E8"/>
    <mergeCell ref="A10:E10"/>
    <mergeCell ref="A11:E11"/>
    <mergeCell ref="A12:E12"/>
    <mergeCell ref="A13:H13"/>
    <mergeCell ref="A15:E15"/>
    <mergeCell ref="A16:E16"/>
    <mergeCell ref="A17:H17"/>
    <mergeCell ref="A19:E19"/>
    <mergeCell ref="A20:E20"/>
    <mergeCell ref="A21:E21"/>
    <mergeCell ref="A23:E23"/>
  </mergeCells>
  <printOptions headings="false" gridLines="false" gridLinesSet="true" horizontalCentered="true" verticalCentered="false"/>
  <pageMargins left="0.196527777777778" right="0.196527777777778" top="0.629861111111111" bottom="0.433333333333333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true" showOutlineSymbols="true" defaultGridColor="true" view="normal" topLeftCell="A21" colorId="64" zoomScale="100" zoomScaleNormal="100" zoomScalePageLayoutView="100" workbookViewId="0">
      <selection pane="topLeft" activeCell="K21" activeCellId="0" sqref="K21"/>
    </sheetView>
  </sheetViews>
  <sheetFormatPr defaultColWidth="8.54296875" defaultRowHeight="12" zeroHeight="false" outlineLevelRow="0" outlineLevelCol="0"/>
  <cols>
    <col collapsed="false" customWidth="true" hidden="false" outlineLevel="0" max="1" min="1" style="49" width="7.31"/>
    <col collapsed="false" customWidth="true" hidden="false" outlineLevel="0" max="2" min="2" style="49" width="37.53"/>
    <col collapsed="false" customWidth="true" hidden="false" outlineLevel="0" max="3" min="3" style="50" width="13.38"/>
    <col collapsed="false" customWidth="true" hidden="false" outlineLevel="0" max="4" min="4" style="50" width="14.69"/>
    <col collapsed="false" customWidth="true" hidden="false" outlineLevel="0" max="5" min="5" style="51" width="12.85"/>
    <col collapsed="false" customWidth="true" hidden="false" outlineLevel="0" max="7" min="7" style="52" width="11.7"/>
  </cols>
  <sheetData>
    <row r="1" customFormat="false" ht="12.65" hidden="false" customHeight="false" outlineLevel="0" collapsed="false"/>
    <row r="2" s="4" customFormat="true" ht="37.5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</row>
    <row r="3" customFormat="false" ht="12.65" hidden="false" customHeight="false" outlineLevel="0" collapsed="false"/>
    <row r="4" customFormat="false" ht="12.65" hidden="false" customHeight="false" outlineLevel="0" collapsed="false"/>
    <row r="5" customFormat="false" ht="23.25" hidden="false" customHeight="true" outlineLevel="0" collapsed="false">
      <c r="A5" s="53" t="s">
        <v>21</v>
      </c>
      <c r="B5" s="53"/>
      <c r="C5" s="53"/>
      <c r="D5" s="53"/>
      <c r="E5" s="53"/>
    </row>
    <row r="6" customFormat="false" ht="46.5" hidden="false" customHeight="true" outlineLevel="0" collapsed="false">
      <c r="A6" s="54" t="s">
        <v>22</v>
      </c>
      <c r="B6" s="54"/>
      <c r="C6" s="54"/>
      <c r="D6" s="54"/>
      <c r="E6" s="54"/>
    </row>
    <row r="7" customFormat="false" ht="13.8" hidden="false" customHeight="true" outlineLevel="0" collapsed="false">
      <c r="A7" s="55" t="s">
        <v>23</v>
      </c>
      <c r="B7" s="56" t="s">
        <v>24</v>
      </c>
      <c r="C7" s="57" t="s">
        <v>25</v>
      </c>
      <c r="D7" s="58" t="s">
        <v>26</v>
      </c>
      <c r="E7" s="59" t="s">
        <v>6</v>
      </c>
    </row>
    <row r="8" customFormat="false" ht="24.05" hidden="false" customHeight="false" outlineLevel="0" collapsed="false">
      <c r="A8" s="55"/>
      <c r="B8" s="56"/>
      <c r="C8" s="57"/>
      <c r="D8" s="60" t="s">
        <v>27</v>
      </c>
      <c r="E8" s="59"/>
    </row>
    <row r="9" customFormat="false" ht="12.65" hidden="false" customHeight="false" outlineLevel="0" collapsed="false">
      <c r="A9" s="61" t="n">
        <v>1</v>
      </c>
      <c r="B9" s="61"/>
      <c r="C9" s="62" t="n">
        <v>2</v>
      </c>
      <c r="D9" s="63" t="n">
        <v>3</v>
      </c>
      <c r="E9" s="64" t="s">
        <v>28</v>
      </c>
    </row>
    <row r="10" customFormat="false" ht="12.75" hidden="false" customHeight="true" outlineLevel="0" collapsed="false">
      <c r="A10" s="65" t="n">
        <v>1</v>
      </c>
      <c r="B10" s="66" t="s">
        <v>29</v>
      </c>
      <c r="C10" s="67"/>
      <c r="D10" s="67"/>
      <c r="E10" s="68"/>
    </row>
    <row r="11" s="71" customFormat="true" ht="13.8" hidden="false" customHeight="false" outlineLevel="0" collapsed="false">
      <c r="A11" s="69"/>
      <c r="B11" s="66" t="s">
        <v>30</v>
      </c>
      <c r="C11" s="67" t="n">
        <f aca="false">+C14+C17+C20</f>
        <v>3847872.53</v>
      </c>
      <c r="D11" s="67" t="n">
        <f aca="false">+D14+D17+D20</f>
        <v>2744532.72</v>
      </c>
      <c r="E11" s="68" t="n">
        <f aca="false">IFERROR(D11/C11,0)</f>
        <v>0.713259781503209</v>
      </c>
      <c r="F11" s="52"/>
      <c r="G11" s="70"/>
      <c r="H11" s="52"/>
    </row>
    <row r="12" customFormat="false" ht="13.8" hidden="false" customHeight="false" outlineLevel="0" collapsed="false">
      <c r="A12" s="69"/>
      <c r="B12" s="66" t="s">
        <v>31</v>
      </c>
      <c r="C12" s="67" t="n">
        <f aca="false">+C15+C18+C21</f>
        <v>3847872.53</v>
      </c>
      <c r="D12" s="67" t="n">
        <f aca="false">+D15+D18+D21</f>
        <v>2744532.72</v>
      </c>
      <c r="E12" s="68" t="n">
        <f aca="false">IFERROR(D12/C12,0)</f>
        <v>0.713259781503209</v>
      </c>
    </row>
    <row r="13" s="71" customFormat="true" ht="12.65" hidden="false" customHeight="false" outlineLevel="0" collapsed="false">
      <c r="A13" s="72" t="s">
        <v>32</v>
      </c>
      <c r="B13" s="73" t="s">
        <v>33</v>
      </c>
      <c r="C13" s="74"/>
      <c r="D13" s="74"/>
      <c r="E13" s="75"/>
      <c r="F13" s="52"/>
      <c r="G13" s="52"/>
      <c r="H13" s="76"/>
    </row>
    <row r="14" customFormat="false" ht="12.65" hidden="false" customHeight="false" outlineLevel="0" collapsed="false">
      <c r="A14" s="77"/>
      <c r="B14" s="78" t="s">
        <v>30</v>
      </c>
      <c r="C14" s="74" t="n">
        <v>2007313.02</v>
      </c>
      <c r="D14" s="74" t="n">
        <v>904009.61</v>
      </c>
      <c r="E14" s="75" t="n">
        <f aca="false">IFERROR(D14/C14,0)</f>
        <v>0.450358066227259</v>
      </c>
      <c r="G14" s="70"/>
    </row>
    <row r="15" s="71" customFormat="true" ht="12.65" hidden="false" customHeight="false" outlineLevel="0" collapsed="false">
      <c r="A15" s="77"/>
      <c r="B15" s="78" t="s">
        <v>31</v>
      </c>
      <c r="C15" s="74" t="n">
        <v>2007313.02</v>
      </c>
      <c r="D15" s="74" t="n">
        <v>904009.61</v>
      </c>
      <c r="E15" s="75" t="n">
        <f aca="false">IFERROR(D15/C15,0)</f>
        <v>0.450358066227259</v>
      </c>
      <c r="F15" s="52"/>
      <c r="G15" s="52"/>
      <c r="H15" s="52"/>
    </row>
    <row r="16" s="71" customFormat="true" ht="12.65" hidden="false" customHeight="false" outlineLevel="0" collapsed="false">
      <c r="A16" s="72" t="s">
        <v>32</v>
      </c>
      <c r="B16" s="73" t="s">
        <v>34</v>
      </c>
      <c r="C16" s="74"/>
      <c r="D16" s="74"/>
      <c r="E16" s="75"/>
      <c r="F16" s="52"/>
      <c r="G16" s="52"/>
      <c r="H16" s="52"/>
    </row>
    <row r="17" customFormat="false" ht="12.65" hidden="false" customHeight="false" outlineLevel="0" collapsed="false">
      <c r="A17" s="77"/>
      <c r="B17" s="78" t="s">
        <v>30</v>
      </c>
      <c r="C17" s="74" t="n">
        <v>165903.51</v>
      </c>
      <c r="D17" s="74" t="n">
        <v>165903.51</v>
      </c>
      <c r="E17" s="75" t="n">
        <f aca="false">IFERROR(D17/C17,0)</f>
        <v>1</v>
      </c>
    </row>
    <row r="18" s="71" customFormat="true" ht="12.65" hidden="false" customHeight="false" outlineLevel="0" collapsed="false">
      <c r="A18" s="77"/>
      <c r="B18" s="78" t="s">
        <v>31</v>
      </c>
      <c r="C18" s="74" t="n">
        <v>165903.51</v>
      </c>
      <c r="D18" s="74" t="n">
        <v>165903.51</v>
      </c>
      <c r="E18" s="75" t="n">
        <f aca="false">IFERROR(D18/C18,0)</f>
        <v>1</v>
      </c>
      <c r="F18" s="52"/>
      <c r="G18" s="52"/>
      <c r="H18" s="52"/>
    </row>
    <row r="19" s="71" customFormat="true" ht="21.65" hidden="false" customHeight="false" outlineLevel="0" collapsed="false">
      <c r="A19" s="79" t="n">
        <v>1</v>
      </c>
      <c r="B19" s="73" t="s">
        <v>35</v>
      </c>
      <c r="C19" s="74"/>
      <c r="D19" s="74"/>
      <c r="E19" s="75"/>
      <c r="F19" s="52"/>
      <c r="G19" s="52"/>
      <c r="H19" s="52"/>
    </row>
    <row r="20" s="71" customFormat="true" ht="12.65" hidden="false" customHeight="false" outlineLevel="0" collapsed="false">
      <c r="A20" s="77"/>
      <c r="B20" s="78" t="s">
        <v>30</v>
      </c>
      <c r="C20" s="74" t="n">
        <v>1674656</v>
      </c>
      <c r="D20" s="74" t="n">
        <v>1674619.6</v>
      </c>
      <c r="E20" s="75" t="n">
        <f aca="false">IFERROR(D20/C20,0)</f>
        <v>0.999978264192766</v>
      </c>
      <c r="F20" s="52"/>
      <c r="G20" s="52"/>
      <c r="H20" s="52"/>
    </row>
    <row r="21" customFormat="false" ht="12.65" hidden="false" customHeight="false" outlineLevel="0" collapsed="false">
      <c r="A21" s="77"/>
      <c r="B21" s="78" t="s">
        <v>31</v>
      </c>
      <c r="C21" s="74" t="n">
        <v>1674656</v>
      </c>
      <c r="D21" s="74" t="n">
        <v>1674619.6</v>
      </c>
      <c r="E21" s="75" t="n">
        <f aca="false">IFERROR(D21/C21,0)</f>
        <v>0.999978264192766</v>
      </c>
    </row>
    <row r="22" s="71" customFormat="true" ht="13.8" hidden="false" customHeight="false" outlineLevel="0" collapsed="false">
      <c r="A22" s="65" t="n">
        <v>3</v>
      </c>
      <c r="B22" s="66" t="s">
        <v>36</v>
      </c>
      <c r="C22" s="67"/>
      <c r="D22" s="67"/>
      <c r="E22" s="68"/>
      <c r="F22" s="52"/>
      <c r="G22" s="52"/>
      <c r="H22" s="52"/>
    </row>
    <row r="23" s="71" customFormat="true" ht="13.8" hidden="false" customHeight="false" outlineLevel="0" collapsed="false">
      <c r="A23" s="69"/>
      <c r="B23" s="66" t="s">
        <v>30</v>
      </c>
      <c r="C23" s="67" t="n">
        <f aca="false">C26+C29</f>
        <v>71600.78</v>
      </c>
      <c r="D23" s="67" t="n">
        <f aca="false">D26+D29</f>
        <v>90287.28</v>
      </c>
      <c r="E23" s="68" t="n">
        <f aca="false">IFERROR(D23/C23,0)</f>
        <v>1.26098179377376</v>
      </c>
    </row>
    <row r="24" customFormat="false" ht="13.8" hidden="false" customHeight="false" outlineLevel="0" collapsed="false">
      <c r="A24" s="69"/>
      <c r="B24" s="66" t="s">
        <v>31</v>
      </c>
      <c r="C24" s="67" t="n">
        <f aca="false">C27+C30</f>
        <v>71600.78</v>
      </c>
      <c r="D24" s="67" t="n">
        <f aca="false">D27+D30</f>
        <v>63322.46</v>
      </c>
      <c r="E24" s="68" t="n">
        <f aca="false">IFERROR(D24/C24,0)</f>
        <v>0.884382265109402</v>
      </c>
      <c r="F24" s="71"/>
      <c r="G24" s="71"/>
      <c r="H24" s="71"/>
    </row>
    <row r="25" customFormat="false" ht="12.65" hidden="false" customHeight="false" outlineLevel="0" collapsed="false">
      <c r="A25" s="72" t="n">
        <v>32</v>
      </c>
      <c r="B25" s="73" t="s">
        <v>36</v>
      </c>
      <c r="C25" s="74"/>
      <c r="D25" s="74"/>
      <c r="E25" s="75"/>
      <c r="F25" s="71"/>
      <c r="G25" s="71"/>
      <c r="H25" s="71"/>
    </row>
    <row r="26" customFormat="false" ht="12.65" hidden="false" customHeight="false" outlineLevel="0" collapsed="false">
      <c r="A26" s="77"/>
      <c r="B26" s="78" t="s">
        <v>30</v>
      </c>
      <c r="C26" s="74" t="n">
        <v>57525.22</v>
      </c>
      <c r="D26" s="74" t="n">
        <v>76211.93</v>
      </c>
      <c r="E26" s="75" t="n">
        <f aca="false">IFERROR(D26/C26,0)</f>
        <v>1.32484378156224</v>
      </c>
    </row>
    <row r="27" customFormat="false" ht="12.65" hidden="false" customHeight="false" outlineLevel="0" collapsed="false">
      <c r="A27" s="77"/>
      <c r="B27" s="78" t="s">
        <v>31</v>
      </c>
      <c r="C27" s="74" t="n">
        <v>57525.22</v>
      </c>
      <c r="D27" s="74" t="n">
        <v>49247.11</v>
      </c>
      <c r="E27" s="75" t="n">
        <f aca="false">IFERROR(D27/C27,0)</f>
        <v>0.856095987116607</v>
      </c>
      <c r="F27" s="71"/>
      <c r="G27" s="71"/>
      <c r="H27" s="71"/>
    </row>
    <row r="28" customFormat="false" ht="12.65" hidden="false" customHeight="false" outlineLevel="0" collapsed="false">
      <c r="A28" s="72" t="n">
        <v>322</v>
      </c>
      <c r="B28" s="73" t="s">
        <v>37</v>
      </c>
      <c r="C28" s="74"/>
      <c r="D28" s="74"/>
      <c r="E28" s="75"/>
      <c r="F28" s="71"/>
      <c r="G28" s="71"/>
      <c r="H28" s="71"/>
    </row>
    <row r="29" customFormat="false" ht="12.65" hidden="false" customHeight="false" outlineLevel="0" collapsed="false">
      <c r="A29" s="77"/>
      <c r="B29" s="78" t="s">
        <v>30</v>
      </c>
      <c r="C29" s="74" t="n">
        <v>14075.56</v>
      </c>
      <c r="D29" s="74" t="n">
        <v>14075.35</v>
      </c>
      <c r="E29" s="75" t="n">
        <f aca="false">IFERROR(D29/C29,0)</f>
        <v>0.999985080522551</v>
      </c>
    </row>
    <row r="30" customFormat="false" ht="12.65" hidden="false" customHeight="false" outlineLevel="0" collapsed="false">
      <c r="A30" s="77"/>
      <c r="B30" s="78" t="s">
        <v>31</v>
      </c>
      <c r="C30" s="74" t="n">
        <v>14075.56</v>
      </c>
      <c r="D30" s="74" t="n">
        <v>14075.35</v>
      </c>
      <c r="E30" s="75" t="n">
        <f aca="false">IFERROR(D30/C30,0)</f>
        <v>0.999985080522551</v>
      </c>
      <c r="F30" s="71"/>
      <c r="G30" s="71"/>
      <c r="H30" s="71"/>
    </row>
    <row r="31" customFormat="false" ht="13.8" hidden="false" customHeight="false" outlineLevel="0" collapsed="false">
      <c r="A31" s="80"/>
      <c r="B31" s="80"/>
      <c r="C31" s="81"/>
      <c r="D31" s="81"/>
      <c r="E31" s="82"/>
      <c r="F31" s="71"/>
      <c r="G31" s="71"/>
      <c r="H31" s="71"/>
    </row>
    <row r="32" customFormat="false" ht="13.8" hidden="false" customHeight="false" outlineLevel="0" collapsed="false">
      <c r="A32" s="83" t="n">
        <v>4</v>
      </c>
      <c r="B32" s="84" t="s">
        <v>38</v>
      </c>
      <c r="C32" s="85"/>
      <c r="D32" s="85"/>
      <c r="E32" s="86"/>
    </row>
    <row r="33" customFormat="false" ht="13.8" hidden="false" customHeight="false" outlineLevel="0" collapsed="false">
      <c r="A33" s="87"/>
      <c r="B33" s="84" t="s">
        <v>30</v>
      </c>
      <c r="C33" s="85" t="n">
        <f aca="false">C36+C39</f>
        <v>3925907.32</v>
      </c>
      <c r="D33" s="85" t="n">
        <f aca="false">D36+D39</f>
        <v>3939188.65</v>
      </c>
      <c r="E33" s="86" t="n">
        <f aca="false">IFERROR(D33/C33,0)</f>
        <v>1.00338299631587</v>
      </c>
      <c r="F33" s="71"/>
      <c r="G33" s="71"/>
      <c r="H33" s="71"/>
    </row>
    <row r="34" customFormat="false" ht="13.8" hidden="false" customHeight="false" outlineLevel="0" collapsed="false">
      <c r="A34" s="87"/>
      <c r="B34" s="84" t="s">
        <v>31</v>
      </c>
      <c r="C34" s="85" t="n">
        <f aca="false">C37+C40</f>
        <v>3925907.32</v>
      </c>
      <c r="D34" s="85" t="n">
        <f aca="false">D37+D40</f>
        <v>3735398.11</v>
      </c>
      <c r="E34" s="86" t="n">
        <f aca="false">IFERROR(D34/C34,0)</f>
        <v>0.951473839173565</v>
      </c>
      <c r="F34" s="71"/>
      <c r="G34" s="71"/>
      <c r="H34" s="71"/>
    </row>
    <row r="35" customFormat="false" ht="12.65" hidden="false" customHeight="false" outlineLevel="0" collapsed="false">
      <c r="A35" s="72" t="n">
        <v>48</v>
      </c>
      <c r="B35" s="73" t="s">
        <v>38</v>
      </c>
      <c r="C35" s="74"/>
      <c r="D35" s="74"/>
      <c r="E35" s="75"/>
      <c r="F35" s="71"/>
      <c r="G35" s="71"/>
      <c r="H35" s="71"/>
    </row>
    <row r="36" customFormat="false" ht="12.65" hidden="false" customHeight="false" outlineLevel="0" collapsed="false">
      <c r="A36" s="77"/>
      <c r="B36" s="78" t="s">
        <v>30</v>
      </c>
      <c r="C36" s="74" t="n">
        <v>3858070.21</v>
      </c>
      <c r="D36" s="74" t="n">
        <v>3939188.65</v>
      </c>
      <c r="E36" s="75" t="n">
        <f aca="false">IFERROR(D36/C36,0)</f>
        <v>1.02102565157828</v>
      </c>
    </row>
    <row r="37" customFormat="false" ht="12.65" hidden="false" customHeight="false" outlineLevel="0" collapsed="false">
      <c r="A37" s="77"/>
      <c r="B37" s="78" t="s">
        <v>31</v>
      </c>
      <c r="C37" s="74" t="n">
        <v>3858070.21</v>
      </c>
      <c r="D37" s="74" t="n">
        <v>3735398.11</v>
      </c>
      <c r="E37" s="75" t="n">
        <f aca="false">IFERROR(D37/C37,0)</f>
        <v>0.968203766825695</v>
      </c>
      <c r="F37" s="71"/>
      <c r="G37" s="71"/>
      <c r="H37" s="71"/>
    </row>
    <row r="38" customFormat="false" ht="21.65" hidden="false" customHeight="false" outlineLevel="0" collapsed="false">
      <c r="A38" s="72" t="n">
        <v>482</v>
      </c>
      <c r="B38" s="73" t="s">
        <v>39</v>
      </c>
      <c r="C38" s="74"/>
      <c r="D38" s="74"/>
      <c r="E38" s="75"/>
      <c r="F38" s="71"/>
      <c r="G38" s="71"/>
      <c r="H38" s="71"/>
    </row>
    <row r="39" customFormat="false" ht="12.65" hidden="false" customHeight="false" outlineLevel="0" collapsed="false">
      <c r="A39" s="77"/>
      <c r="B39" s="78" t="s">
        <v>30</v>
      </c>
      <c r="C39" s="74" t="n">
        <v>67837.11</v>
      </c>
      <c r="D39" s="74" t="n">
        <v>0</v>
      </c>
      <c r="E39" s="75" t="n">
        <f aca="false">IFERROR(D39/C39,0)</f>
        <v>0</v>
      </c>
    </row>
    <row r="40" customFormat="false" ht="12.65" hidden="false" customHeight="false" outlineLevel="0" collapsed="false">
      <c r="A40" s="77"/>
      <c r="B40" s="78" t="s">
        <v>31</v>
      </c>
      <c r="C40" s="74" t="n">
        <v>67837.11</v>
      </c>
      <c r="D40" s="74" t="n">
        <v>0</v>
      </c>
      <c r="E40" s="75" t="n">
        <f aca="false">IFERROR(D40/C40,0)</f>
        <v>0</v>
      </c>
      <c r="F40" s="71"/>
      <c r="G40" s="71"/>
      <c r="H40" s="71"/>
    </row>
    <row r="41" customFormat="false" ht="13.8" hidden="false" customHeight="false" outlineLevel="0" collapsed="false">
      <c r="A41" s="65" t="n">
        <v>5</v>
      </c>
      <c r="B41" s="66" t="s">
        <v>40</v>
      </c>
      <c r="C41" s="67"/>
      <c r="D41" s="67"/>
      <c r="E41" s="68"/>
    </row>
    <row r="42" customFormat="false" ht="13.8" hidden="false" customHeight="false" outlineLevel="0" collapsed="false">
      <c r="A42" s="87"/>
      <c r="B42" s="84" t="s">
        <v>30</v>
      </c>
      <c r="C42" s="85" t="n">
        <v>2471383.29</v>
      </c>
      <c r="D42" s="85" t="n">
        <v>2472383.29</v>
      </c>
      <c r="E42" s="86" t="n">
        <f aca="false">IFERROR(D42/C42,0)</f>
        <v>1.0004046316911</v>
      </c>
    </row>
    <row r="43" customFormat="false" ht="13.8" hidden="false" customHeight="false" outlineLevel="0" collapsed="false">
      <c r="A43" s="87"/>
      <c r="B43" s="84" t="s">
        <v>31</v>
      </c>
      <c r="C43" s="85" t="n">
        <v>2471383.29</v>
      </c>
      <c r="D43" s="85" t="n">
        <v>2472383.29</v>
      </c>
      <c r="E43" s="86" t="n">
        <f aca="false">IFERROR(D43/C43,0)</f>
        <v>1.0004046316911</v>
      </c>
    </row>
    <row r="44" customFormat="false" ht="13.8" hidden="false" customHeight="false" outlineLevel="0" collapsed="false">
      <c r="A44" s="88"/>
      <c r="B44" s="88"/>
      <c r="C44" s="89"/>
      <c r="D44" s="89"/>
      <c r="E44" s="90"/>
    </row>
    <row r="45" customFormat="false" ht="13.8" hidden="false" customHeight="false" outlineLevel="0" collapsed="false">
      <c r="A45" s="65" t="n">
        <v>6</v>
      </c>
      <c r="B45" s="66" t="s">
        <v>41</v>
      </c>
      <c r="C45" s="67"/>
      <c r="D45" s="67"/>
      <c r="E45" s="68"/>
    </row>
    <row r="46" customFormat="false" ht="13.8" hidden="false" customHeight="false" outlineLevel="0" collapsed="false">
      <c r="A46" s="87"/>
      <c r="B46" s="84" t="s">
        <v>42</v>
      </c>
      <c r="C46" s="85" t="n">
        <v>0</v>
      </c>
      <c r="D46" s="85" t="n">
        <v>7270.74</v>
      </c>
      <c r="E46" s="68" t="n">
        <f aca="false">IFERROR(D46/C46,0)</f>
        <v>0</v>
      </c>
    </row>
    <row r="47" customFormat="false" ht="13.8" hidden="false" customHeight="false" outlineLevel="0" collapsed="false">
      <c r="A47" s="87"/>
      <c r="B47" s="84" t="s">
        <v>31</v>
      </c>
      <c r="C47" s="85" t="n">
        <v>0</v>
      </c>
      <c r="D47" s="85" t="n">
        <v>2070.74</v>
      </c>
      <c r="E47" s="68" t="n">
        <f aca="false">IFERROR(D47/C47,0)</f>
        <v>0</v>
      </c>
    </row>
    <row r="48" customFormat="false" ht="13.8" hidden="false" customHeight="false" outlineLevel="0" collapsed="false">
      <c r="A48" s="91" t="n">
        <v>94</v>
      </c>
      <c r="B48" s="92" t="s">
        <v>43</v>
      </c>
      <c r="C48" s="93"/>
      <c r="D48" s="93" t="n">
        <v>0</v>
      </c>
      <c r="E48" s="94" t="n">
        <f aca="false">IFERROR(D48/C48,0)</f>
        <v>0</v>
      </c>
    </row>
    <row r="49" customFormat="false" ht="13.8" hidden="false" customHeight="false" outlineLevel="0" collapsed="false">
      <c r="A49" s="95"/>
      <c r="B49" s="96"/>
      <c r="C49" s="97"/>
      <c r="D49" s="97"/>
      <c r="E49" s="98"/>
    </row>
    <row r="50" customFormat="false" ht="13.8" hidden="false" customHeight="true" outlineLevel="0" collapsed="false">
      <c r="A50" s="99" t="s">
        <v>44</v>
      </c>
      <c r="B50" s="99"/>
      <c r="C50" s="100" t="n">
        <f aca="false">C11+C23+C33+C42</f>
        <v>10316763.92</v>
      </c>
      <c r="D50" s="100" t="n">
        <f aca="false">D42+D33+D23+D11+D46</f>
        <v>9253662.68</v>
      </c>
      <c r="E50" s="101" t="n">
        <f aca="false">IFERROR(D50/C50,0)</f>
        <v>0.896954001444282</v>
      </c>
    </row>
    <row r="51" customFormat="false" ht="13.8" hidden="false" customHeight="true" outlineLevel="0" collapsed="false">
      <c r="A51" s="102" t="s">
        <v>45</v>
      </c>
      <c r="B51" s="102"/>
      <c r="C51" s="103" t="n">
        <f aca="false">C11+C23+C33+C42</f>
        <v>10316763.92</v>
      </c>
      <c r="D51" s="103" t="n">
        <f aca="false">D43+D34+D24+D12+D47</f>
        <v>9017707.32</v>
      </c>
      <c r="E51" s="104" t="n">
        <f aca="false">IFERROR(D51/C51,0)</f>
        <v>0.874082938208787</v>
      </c>
    </row>
    <row r="52" customFormat="false" ht="13.8" hidden="false" customHeight="true" outlineLevel="0" collapsed="false">
      <c r="A52" s="105" t="s">
        <v>46</v>
      </c>
      <c r="B52" s="105"/>
      <c r="C52" s="106" t="n">
        <f aca="false">C50-C51</f>
        <v>0</v>
      </c>
      <c r="D52" s="106" t="n">
        <f aca="false">D50-D51</f>
        <v>235955.359999999</v>
      </c>
      <c r="E52" s="107" t="s">
        <v>10</v>
      </c>
    </row>
  </sheetData>
  <mergeCells count="11">
    <mergeCell ref="A2:H2"/>
    <mergeCell ref="A5:E5"/>
    <mergeCell ref="A6:E6"/>
    <mergeCell ref="A7:A8"/>
    <mergeCell ref="B7:B8"/>
    <mergeCell ref="C7:C8"/>
    <mergeCell ref="E7:E8"/>
    <mergeCell ref="A9:B9"/>
    <mergeCell ref="A50:B50"/>
    <mergeCell ref="A51:B51"/>
    <mergeCell ref="A52:B5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89"/>
  <sheetViews>
    <sheetView showFormulas="false" showGridLines="true" showRowColHeaders="true" showZeros="true" rightToLeft="false" tabSelected="false" showOutlineSymbols="true" defaultGridColor="true" view="normal" topLeftCell="A57" colorId="64" zoomScale="100" zoomScaleNormal="100" zoomScalePageLayoutView="100" workbookViewId="0">
      <selection pane="topLeft" activeCell="F84" activeCellId="0" sqref="F84"/>
    </sheetView>
  </sheetViews>
  <sheetFormatPr defaultColWidth="9.15625" defaultRowHeight="15.75" zeroHeight="false" outlineLevelRow="0" outlineLevelCol="0"/>
  <cols>
    <col collapsed="false" customWidth="true" hidden="false" outlineLevel="0" max="1" min="1" style="108" width="6.31"/>
    <col collapsed="false" customWidth="true" hidden="false" outlineLevel="0" max="2" min="2" style="108" width="55"/>
    <col collapsed="false" customWidth="true" hidden="false" outlineLevel="0" max="3" min="3" style="108" width="14.15"/>
    <col collapsed="false" customWidth="true" hidden="false" outlineLevel="0" max="4" min="4" style="108" width="12.69"/>
    <col collapsed="false" customWidth="true" hidden="false" outlineLevel="0" max="5" min="5" style="109" width="9.69"/>
    <col collapsed="false" customWidth="false" hidden="false" outlineLevel="0" max="6" min="6" style="110" width="9.15"/>
    <col collapsed="false" customWidth="true" hidden="false" outlineLevel="0" max="7" min="7" style="110" width="9.38"/>
    <col collapsed="false" customWidth="false" hidden="false" outlineLevel="0" max="246" min="8" style="111" width="9.15"/>
    <col collapsed="false" customWidth="true" hidden="false" outlineLevel="0" max="247" min="247" style="111" width="2"/>
    <col collapsed="false" customWidth="true" hidden="false" outlineLevel="0" max="248" min="248" style="111" width="6.38"/>
    <col collapsed="false" customWidth="true" hidden="false" outlineLevel="0" max="249" min="249" style="111" width="67.69"/>
    <col collapsed="false" customWidth="true" hidden="false" outlineLevel="0" max="255" min="250" style="111" width="17"/>
    <col collapsed="false" customWidth="true" hidden="false" outlineLevel="0" max="256" min="256" style="111" width="8.3"/>
    <col collapsed="false" customWidth="true" hidden="false" outlineLevel="0" max="257" min="257" style="111" width="10.15"/>
    <col collapsed="false" customWidth="true" hidden="false" outlineLevel="0" max="259" min="258" style="111" width="14.69"/>
    <col collapsed="false" customWidth="true" hidden="false" outlineLevel="0" max="260" min="260" style="111" width="19.15"/>
    <col collapsed="false" customWidth="true" hidden="false" outlineLevel="0" max="261" min="261" style="111" width="18.69"/>
    <col collapsed="false" customWidth="false" hidden="false" outlineLevel="0" max="502" min="262" style="111" width="9.15"/>
    <col collapsed="false" customWidth="true" hidden="false" outlineLevel="0" max="503" min="503" style="111" width="2"/>
    <col collapsed="false" customWidth="true" hidden="false" outlineLevel="0" max="504" min="504" style="111" width="6.38"/>
    <col collapsed="false" customWidth="true" hidden="false" outlineLevel="0" max="505" min="505" style="111" width="67.69"/>
    <col collapsed="false" customWidth="true" hidden="false" outlineLevel="0" max="511" min="506" style="111" width="17"/>
    <col collapsed="false" customWidth="true" hidden="false" outlineLevel="0" max="512" min="512" style="111" width="8.3"/>
    <col collapsed="false" customWidth="true" hidden="false" outlineLevel="0" max="513" min="513" style="111" width="10.15"/>
    <col collapsed="false" customWidth="true" hidden="false" outlineLevel="0" max="515" min="514" style="111" width="14.69"/>
    <col collapsed="false" customWidth="true" hidden="false" outlineLevel="0" max="516" min="516" style="111" width="19.15"/>
    <col collapsed="false" customWidth="true" hidden="false" outlineLevel="0" max="517" min="517" style="111" width="18.69"/>
    <col collapsed="false" customWidth="false" hidden="false" outlineLevel="0" max="758" min="518" style="111" width="9.15"/>
    <col collapsed="false" customWidth="true" hidden="false" outlineLevel="0" max="759" min="759" style="111" width="2"/>
    <col collapsed="false" customWidth="true" hidden="false" outlineLevel="0" max="760" min="760" style="111" width="6.38"/>
    <col collapsed="false" customWidth="true" hidden="false" outlineLevel="0" max="761" min="761" style="111" width="67.69"/>
    <col collapsed="false" customWidth="true" hidden="false" outlineLevel="0" max="767" min="762" style="111" width="17"/>
    <col collapsed="false" customWidth="true" hidden="false" outlineLevel="0" max="768" min="768" style="111" width="8.3"/>
    <col collapsed="false" customWidth="true" hidden="false" outlineLevel="0" max="769" min="769" style="111" width="10.15"/>
    <col collapsed="false" customWidth="true" hidden="false" outlineLevel="0" max="771" min="770" style="111" width="14.69"/>
    <col collapsed="false" customWidth="true" hidden="false" outlineLevel="0" max="772" min="772" style="111" width="19.15"/>
    <col collapsed="false" customWidth="true" hidden="false" outlineLevel="0" max="773" min="773" style="111" width="18.69"/>
    <col collapsed="false" customWidth="false" hidden="false" outlineLevel="0" max="1014" min="774" style="111" width="9.15"/>
    <col collapsed="false" customWidth="true" hidden="false" outlineLevel="0" max="1015" min="1015" style="111" width="2"/>
    <col collapsed="false" customWidth="true" hidden="false" outlineLevel="0" max="1016" min="1016" style="111" width="6.38"/>
    <col collapsed="false" customWidth="true" hidden="false" outlineLevel="0" max="1017" min="1017" style="111" width="67.69"/>
    <col collapsed="false" customWidth="true" hidden="false" outlineLevel="0" max="1023" min="1018" style="111" width="17"/>
    <col collapsed="false" customWidth="true" hidden="false" outlineLevel="0" max="1024" min="1024" style="111" width="8.3"/>
    <col collapsed="false" customWidth="true" hidden="false" outlineLevel="0" max="1025" min="1025" style="111" width="10.15"/>
    <col collapsed="false" customWidth="true" hidden="false" outlineLevel="0" max="1027" min="1026" style="111" width="14.69"/>
    <col collapsed="false" customWidth="true" hidden="false" outlineLevel="0" max="1028" min="1028" style="111" width="19.15"/>
    <col collapsed="false" customWidth="true" hidden="false" outlineLevel="0" max="1029" min="1029" style="111" width="18.69"/>
    <col collapsed="false" customWidth="false" hidden="false" outlineLevel="0" max="1270" min="1030" style="111" width="9.15"/>
    <col collapsed="false" customWidth="true" hidden="false" outlineLevel="0" max="1271" min="1271" style="111" width="2"/>
    <col collapsed="false" customWidth="true" hidden="false" outlineLevel="0" max="1272" min="1272" style="111" width="6.38"/>
    <col collapsed="false" customWidth="true" hidden="false" outlineLevel="0" max="1273" min="1273" style="111" width="67.69"/>
    <col collapsed="false" customWidth="true" hidden="false" outlineLevel="0" max="1279" min="1274" style="111" width="17"/>
    <col collapsed="false" customWidth="true" hidden="false" outlineLevel="0" max="1280" min="1280" style="111" width="8.3"/>
    <col collapsed="false" customWidth="true" hidden="false" outlineLevel="0" max="1281" min="1281" style="111" width="10.15"/>
    <col collapsed="false" customWidth="true" hidden="false" outlineLevel="0" max="1283" min="1282" style="111" width="14.69"/>
    <col collapsed="false" customWidth="true" hidden="false" outlineLevel="0" max="1284" min="1284" style="111" width="19.15"/>
    <col collapsed="false" customWidth="true" hidden="false" outlineLevel="0" max="1285" min="1285" style="111" width="18.69"/>
    <col collapsed="false" customWidth="false" hidden="false" outlineLevel="0" max="1526" min="1286" style="111" width="9.15"/>
    <col collapsed="false" customWidth="true" hidden="false" outlineLevel="0" max="1527" min="1527" style="111" width="2"/>
    <col collapsed="false" customWidth="true" hidden="false" outlineLevel="0" max="1528" min="1528" style="111" width="6.38"/>
    <col collapsed="false" customWidth="true" hidden="false" outlineLevel="0" max="1529" min="1529" style="111" width="67.69"/>
    <col collapsed="false" customWidth="true" hidden="false" outlineLevel="0" max="1535" min="1530" style="111" width="17"/>
    <col collapsed="false" customWidth="true" hidden="false" outlineLevel="0" max="1536" min="1536" style="111" width="8.3"/>
    <col collapsed="false" customWidth="true" hidden="false" outlineLevel="0" max="1537" min="1537" style="111" width="10.15"/>
    <col collapsed="false" customWidth="true" hidden="false" outlineLevel="0" max="1539" min="1538" style="111" width="14.69"/>
    <col collapsed="false" customWidth="true" hidden="false" outlineLevel="0" max="1540" min="1540" style="111" width="19.15"/>
    <col collapsed="false" customWidth="true" hidden="false" outlineLevel="0" max="1541" min="1541" style="111" width="18.69"/>
    <col collapsed="false" customWidth="false" hidden="false" outlineLevel="0" max="1782" min="1542" style="111" width="9.15"/>
    <col collapsed="false" customWidth="true" hidden="false" outlineLevel="0" max="1783" min="1783" style="111" width="2"/>
    <col collapsed="false" customWidth="true" hidden="false" outlineLevel="0" max="1784" min="1784" style="111" width="6.38"/>
    <col collapsed="false" customWidth="true" hidden="false" outlineLevel="0" max="1785" min="1785" style="111" width="67.69"/>
    <col collapsed="false" customWidth="true" hidden="false" outlineLevel="0" max="1791" min="1786" style="111" width="17"/>
    <col collapsed="false" customWidth="true" hidden="false" outlineLevel="0" max="1792" min="1792" style="111" width="8.3"/>
    <col collapsed="false" customWidth="true" hidden="false" outlineLevel="0" max="1793" min="1793" style="111" width="10.15"/>
    <col collapsed="false" customWidth="true" hidden="false" outlineLevel="0" max="1795" min="1794" style="111" width="14.69"/>
    <col collapsed="false" customWidth="true" hidden="false" outlineLevel="0" max="1796" min="1796" style="111" width="19.15"/>
    <col collapsed="false" customWidth="true" hidden="false" outlineLevel="0" max="1797" min="1797" style="111" width="18.69"/>
    <col collapsed="false" customWidth="false" hidden="false" outlineLevel="0" max="2038" min="1798" style="111" width="9.15"/>
    <col collapsed="false" customWidth="true" hidden="false" outlineLevel="0" max="2039" min="2039" style="111" width="2"/>
    <col collapsed="false" customWidth="true" hidden="false" outlineLevel="0" max="2040" min="2040" style="111" width="6.38"/>
    <col collapsed="false" customWidth="true" hidden="false" outlineLevel="0" max="2041" min="2041" style="111" width="67.69"/>
    <col collapsed="false" customWidth="true" hidden="false" outlineLevel="0" max="2047" min="2042" style="111" width="17"/>
    <col collapsed="false" customWidth="true" hidden="false" outlineLevel="0" max="2048" min="2048" style="111" width="8.3"/>
    <col collapsed="false" customWidth="true" hidden="false" outlineLevel="0" max="2049" min="2049" style="111" width="10.15"/>
    <col collapsed="false" customWidth="true" hidden="false" outlineLevel="0" max="2051" min="2050" style="111" width="14.69"/>
    <col collapsed="false" customWidth="true" hidden="false" outlineLevel="0" max="2052" min="2052" style="111" width="19.15"/>
    <col collapsed="false" customWidth="true" hidden="false" outlineLevel="0" max="2053" min="2053" style="111" width="18.69"/>
    <col collapsed="false" customWidth="false" hidden="false" outlineLevel="0" max="2294" min="2054" style="111" width="9.15"/>
    <col collapsed="false" customWidth="true" hidden="false" outlineLevel="0" max="2295" min="2295" style="111" width="2"/>
    <col collapsed="false" customWidth="true" hidden="false" outlineLevel="0" max="2296" min="2296" style="111" width="6.38"/>
    <col collapsed="false" customWidth="true" hidden="false" outlineLevel="0" max="2297" min="2297" style="111" width="67.69"/>
    <col collapsed="false" customWidth="true" hidden="false" outlineLevel="0" max="2303" min="2298" style="111" width="17"/>
    <col collapsed="false" customWidth="true" hidden="false" outlineLevel="0" max="2304" min="2304" style="111" width="8.3"/>
    <col collapsed="false" customWidth="true" hidden="false" outlineLevel="0" max="2305" min="2305" style="111" width="10.15"/>
    <col collapsed="false" customWidth="true" hidden="false" outlineLevel="0" max="2307" min="2306" style="111" width="14.69"/>
    <col collapsed="false" customWidth="true" hidden="false" outlineLevel="0" max="2308" min="2308" style="111" width="19.15"/>
    <col collapsed="false" customWidth="true" hidden="false" outlineLevel="0" max="2309" min="2309" style="111" width="18.69"/>
    <col collapsed="false" customWidth="false" hidden="false" outlineLevel="0" max="2550" min="2310" style="111" width="9.15"/>
    <col collapsed="false" customWidth="true" hidden="false" outlineLevel="0" max="2551" min="2551" style="111" width="2"/>
    <col collapsed="false" customWidth="true" hidden="false" outlineLevel="0" max="2552" min="2552" style="111" width="6.38"/>
    <col collapsed="false" customWidth="true" hidden="false" outlineLevel="0" max="2553" min="2553" style="111" width="67.69"/>
    <col collapsed="false" customWidth="true" hidden="false" outlineLevel="0" max="2559" min="2554" style="111" width="17"/>
    <col collapsed="false" customWidth="true" hidden="false" outlineLevel="0" max="2560" min="2560" style="111" width="8.3"/>
    <col collapsed="false" customWidth="true" hidden="false" outlineLevel="0" max="2561" min="2561" style="111" width="10.15"/>
    <col collapsed="false" customWidth="true" hidden="false" outlineLevel="0" max="2563" min="2562" style="111" width="14.69"/>
    <col collapsed="false" customWidth="true" hidden="false" outlineLevel="0" max="2564" min="2564" style="111" width="19.15"/>
    <col collapsed="false" customWidth="true" hidden="false" outlineLevel="0" max="2565" min="2565" style="111" width="18.69"/>
    <col collapsed="false" customWidth="false" hidden="false" outlineLevel="0" max="2806" min="2566" style="111" width="9.15"/>
    <col collapsed="false" customWidth="true" hidden="false" outlineLevel="0" max="2807" min="2807" style="111" width="2"/>
    <col collapsed="false" customWidth="true" hidden="false" outlineLevel="0" max="2808" min="2808" style="111" width="6.38"/>
    <col collapsed="false" customWidth="true" hidden="false" outlineLevel="0" max="2809" min="2809" style="111" width="67.69"/>
    <col collapsed="false" customWidth="true" hidden="false" outlineLevel="0" max="2815" min="2810" style="111" width="17"/>
    <col collapsed="false" customWidth="true" hidden="false" outlineLevel="0" max="2816" min="2816" style="111" width="8.3"/>
    <col collapsed="false" customWidth="true" hidden="false" outlineLevel="0" max="2817" min="2817" style="111" width="10.15"/>
    <col collapsed="false" customWidth="true" hidden="false" outlineLevel="0" max="2819" min="2818" style="111" width="14.69"/>
    <col collapsed="false" customWidth="true" hidden="false" outlineLevel="0" max="2820" min="2820" style="111" width="19.15"/>
    <col collapsed="false" customWidth="true" hidden="false" outlineLevel="0" max="2821" min="2821" style="111" width="18.69"/>
    <col collapsed="false" customWidth="false" hidden="false" outlineLevel="0" max="3062" min="2822" style="111" width="9.15"/>
    <col collapsed="false" customWidth="true" hidden="false" outlineLevel="0" max="3063" min="3063" style="111" width="2"/>
    <col collapsed="false" customWidth="true" hidden="false" outlineLevel="0" max="3064" min="3064" style="111" width="6.38"/>
    <col collapsed="false" customWidth="true" hidden="false" outlineLevel="0" max="3065" min="3065" style="111" width="67.69"/>
    <col collapsed="false" customWidth="true" hidden="false" outlineLevel="0" max="3071" min="3066" style="111" width="17"/>
    <col collapsed="false" customWidth="true" hidden="false" outlineLevel="0" max="3072" min="3072" style="111" width="8.3"/>
    <col collapsed="false" customWidth="true" hidden="false" outlineLevel="0" max="3073" min="3073" style="111" width="10.15"/>
    <col collapsed="false" customWidth="true" hidden="false" outlineLevel="0" max="3075" min="3074" style="111" width="14.69"/>
    <col collapsed="false" customWidth="true" hidden="false" outlineLevel="0" max="3076" min="3076" style="111" width="19.15"/>
    <col collapsed="false" customWidth="true" hidden="false" outlineLevel="0" max="3077" min="3077" style="111" width="18.69"/>
    <col collapsed="false" customWidth="false" hidden="false" outlineLevel="0" max="3318" min="3078" style="111" width="9.15"/>
    <col collapsed="false" customWidth="true" hidden="false" outlineLevel="0" max="3319" min="3319" style="111" width="2"/>
    <col collapsed="false" customWidth="true" hidden="false" outlineLevel="0" max="3320" min="3320" style="111" width="6.38"/>
    <col collapsed="false" customWidth="true" hidden="false" outlineLevel="0" max="3321" min="3321" style="111" width="67.69"/>
    <col collapsed="false" customWidth="true" hidden="false" outlineLevel="0" max="3327" min="3322" style="111" width="17"/>
    <col collapsed="false" customWidth="true" hidden="false" outlineLevel="0" max="3328" min="3328" style="111" width="8.3"/>
    <col collapsed="false" customWidth="true" hidden="false" outlineLevel="0" max="3329" min="3329" style="111" width="10.15"/>
    <col collapsed="false" customWidth="true" hidden="false" outlineLevel="0" max="3331" min="3330" style="111" width="14.69"/>
    <col collapsed="false" customWidth="true" hidden="false" outlineLevel="0" max="3332" min="3332" style="111" width="19.15"/>
    <col collapsed="false" customWidth="true" hidden="false" outlineLevel="0" max="3333" min="3333" style="111" width="18.69"/>
    <col collapsed="false" customWidth="false" hidden="false" outlineLevel="0" max="3574" min="3334" style="111" width="9.15"/>
    <col collapsed="false" customWidth="true" hidden="false" outlineLevel="0" max="3575" min="3575" style="111" width="2"/>
    <col collapsed="false" customWidth="true" hidden="false" outlineLevel="0" max="3576" min="3576" style="111" width="6.38"/>
    <col collapsed="false" customWidth="true" hidden="false" outlineLevel="0" max="3577" min="3577" style="111" width="67.69"/>
    <col collapsed="false" customWidth="true" hidden="false" outlineLevel="0" max="3583" min="3578" style="111" width="17"/>
    <col collapsed="false" customWidth="true" hidden="false" outlineLevel="0" max="3584" min="3584" style="111" width="8.3"/>
    <col collapsed="false" customWidth="true" hidden="false" outlineLevel="0" max="3585" min="3585" style="111" width="10.15"/>
    <col collapsed="false" customWidth="true" hidden="false" outlineLevel="0" max="3587" min="3586" style="111" width="14.69"/>
    <col collapsed="false" customWidth="true" hidden="false" outlineLevel="0" max="3588" min="3588" style="111" width="19.15"/>
    <col collapsed="false" customWidth="true" hidden="false" outlineLevel="0" max="3589" min="3589" style="111" width="18.69"/>
    <col collapsed="false" customWidth="false" hidden="false" outlineLevel="0" max="3830" min="3590" style="111" width="9.15"/>
    <col collapsed="false" customWidth="true" hidden="false" outlineLevel="0" max="3831" min="3831" style="111" width="2"/>
    <col collapsed="false" customWidth="true" hidden="false" outlineLevel="0" max="3832" min="3832" style="111" width="6.38"/>
    <col collapsed="false" customWidth="true" hidden="false" outlineLevel="0" max="3833" min="3833" style="111" width="67.69"/>
    <col collapsed="false" customWidth="true" hidden="false" outlineLevel="0" max="3839" min="3834" style="111" width="17"/>
    <col collapsed="false" customWidth="true" hidden="false" outlineLevel="0" max="3840" min="3840" style="111" width="8.3"/>
    <col collapsed="false" customWidth="true" hidden="false" outlineLevel="0" max="3841" min="3841" style="111" width="10.15"/>
    <col collapsed="false" customWidth="true" hidden="false" outlineLevel="0" max="3843" min="3842" style="111" width="14.69"/>
    <col collapsed="false" customWidth="true" hidden="false" outlineLevel="0" max="3844" min="3844" style="111" width="19.15"/>
    <col collapsed="false" customWidth="true" hidden="false" outlineLevel="0" max="3845" min="3845" style="111" width="18.69"/>
    <col collapsed="false" customWidth="false" hidden="false" outlineLevel="0" max="4086" min="3846" style="111" width="9.15"/>
    <col collapsed="false" customWidth="true" hidden="false" outlineLevel="0" max="4087" min="4087" style="111" width="2"/>
    <col collapsed="false" customWidth="true" hidden="false" outlineLevel="0" max="4088" min="4088" style="111" width="6.38"/>
    <col collapsed="false" customWidth="true" hidden="false" outlineLevel="0" max="4089" min="4089" style="111" width="67.69"/>
    <col collapsed="false" customWidth="true" hidden="false" outlineLevel="0" max="4095" min="4090" style="111" width="17"/>
    <col collapsed="false" customWidth="true" hidden="false" outlineLevel="0" max="4096" min="4096" style="111" width="8.3"/>
    <col collapsed="false" customWidth="true" hidden="false" outlineLevel="0" max="4097" min="4097" style="111" width="10.15"/>
    <col collapsed="false" customWidth="true" hidden="false" outlineLevel="0" max="4099" min="4098" style="111" width="14.69"/>
    <col collapsed="false" customWidth="true" hidden="false" outlineLevel="0" max="4100" min="4100" style="111" width="19.15"/>
    <col collapsed="false" customWidth="true" hidden="false" outlineLevel="0" max="4101" min="4101" style="111" width="18.69"/>
    <col collapsed="false" customWidth="false" hidden="false" outlineLevel="0" max="4342" min="4102" style="111" width="9.15"/>
    <col collapsed="false" customWidth="true" hidden="false" outlineLevel="0" max="4343" min="4343" style="111" width="2"/>
    <col collapsed="false" customWidth="true" hidden="false" outlineLevel="0" max="4344" min="4344" style="111" width="6.38"/>
    <col collapsed="false" customWidth="true" hidden="false" outlineLevel="0" max="4345" min="4345" style="111" width="67.69"/>
    <col collapsed="false" customWidth="true" hidden="false" outlineLevel="0" max="4351" min="4346" style="111" width="17"/>
    <col collapsed="false" customWidth="true" hidden="false" outlineLevel="0" max="4352" min="4352" style="111" width="8.3"/>
    <col collapsed="false" customWidth="true" hidden="false" outlineLevel="0" max="4353" min="4353" style="111" width="10.15"/>
    <col collapsed="false" customWidth="true" hidden="false" outlineLevel="0" max="4355" min="4354" style="111" width="14.69"/>
    <col collapsed="false" customWidth="true" hidden="false" outlineLevel="0" max="4356" min="4356" style="111" width="19.15"/>
    <col collapsed="false" customWidth="true" hidden="false" outlineLevel="0" max="4357" min="4357" style="111" width="18.69"/>
    <col collapsed="false" customWidth="false" hidden="false" outlineLevel="0" max="4598" min="4358" style="111" width="9.15"/>
    <col collapsed="false" customWidth="true" hidden="false" outlineLevel="0" max="4599" min="4599" style="111" width="2"/>
    <col collapsed="false" customWidth="true" hidden="false" outlineLevel="0" max="4600" min="4600" style="111" width="6.38"/>
    <col collapsed="false" customWidth="true" hidden="false" outlineLevel="0" max="4601" min="4601" style="111" width="67.69"/>
    <col collapsed="false" customWidth="true" hidden="false" outlineLevel="0" max="4607" min="4602" style="111" width="17"/>
    <col collapsed="false" customWidth="true" hidden="false" outlineLevel="0" max="4608" min="4608" style="111" width="8.3"/>
    <col collapsed="false" customWidth="true" hidden="false" outlineLevel="0" max="4609" min="4609" style="111" width="10.15"/>
    <col collapsed="false" customWidth="true" hidden="false" outlineLevel="0" max="4611" min="4610" style="111" width="14.69"/>
    <col collapsed="false" customWidth="true" hidden="false" outlineLevel="0" max="4612" min="4612" style="111" width="19.15"/>
    <col collapsed="false" customWidth="true" hidden="false" outlineLevel="0" max="4613" min="4613" style="111" width="18.69"/>
    <col collapsed="false" customWidth="false" hidden="false" outlineLevel="0" max="4854" min="4614" style="111" width="9.15"/>
    <col collapsed="false" customWidth="true" hidden="false" outlineLevel="0" max="4855" min="4855" style="111" width="2"/>
    <col collapsed="false" customWidth="true" hidden="false" outlineLevel="0" max="4856" min="4856" style="111" width="6.38"/>
    <col collapsed="false" customWidth="true" hidden="false" outlineLevel="0" max="4857" min="4857" style="111" width="67.69"/>
    <col collapsed="false" customWidth="true" hidden="false" outlineLevel="0" max="4863" min="4858" style="111" width="17"/>
    <col collapsed="false" customWidth="true" hidden="false" outlineLevel="0" max="4864" min="4864" style="111" width="8.3"/>
    <col collapsed="false" customWidth="true" hidden="false" outlineLevel="0" max="4865" min="4865" style="111" width="10.15"/>
    <col collapsed="false" customWidth="true" hidden="false" outlineLevel="0" max="4867" min="4866" style="111" width="14.69"/>
    <col collapsed="false" customWidth="true" hidden="false" outlineLevel="0" max="4868" min="4868" style="111" width="19.15"/>
    <col collapsed="false" customWidth="true" hidden="false" outlineLevel="0" max="4869" min="4869" style="111" width="18.69"/>
    <col collapsed="false" customWidth="false" hidden="false" outlineLevel="0" max="5110" min="4870" style="111" width="9.15"/>
    <col collapsed="false" customWidth="true" hidden="false" outlineLevel="0" max="5111" min="5111" style="111" width="2"/>
    <col collapsed="false" customWidth="true" hidden="false" outlineLevel="0" max="5112" min="5112" style="111" width="6.38"/>
    <col collapsed="false" customWidth="true" hidden="false" outlineLevel="0" max="5113" min="5113" style="111" width="67.69"/>
    <col collapsed="false" customWidth="true" hidden="false" outlineLevel="0" max="5119" min="5114" style="111" width="17"/>
    <col collapsed="false" customWidth="true" hidden="false" outlineLevel="0" max="5120" min="5120" style="111" width="8.3"/>
    <col collapsed="false" customWidth="true" hidden="false" outlineLevel="0" max="5121" min="5121" style="111" width="10.15"/>
    <col collapsed="false" customWidth="true" hidden="false" outlineLevel="0" max="5123" min="5122" style="111" width="14.69"/>
    <col collapsed="false" customWidth="true" hidden="false" outlineLevel="0" max="5124" min="5124" style="111" width="19.15"/>
    <col collapsed="false" customWidth="true" hidden="false" outlineLevel="0" max="5125" min="5125" style="111" width="18.69"/>
    <col collapsed="false" customWidth="false" hidden="false" outlineLevel="0" max="5366" min="5126" style="111" width="9.15"/>
    <col collapsed="false" customWidth="true" hidden="false" outlineLevel="0" max="5367" min="5367" style="111" width="2"/>
    <col collapsed="false" customWidth="true" hidden="false" outlineLevel="0" max="5368" min="5368" style="111" width="6.38"/>
    <col collapsed="false" customWidth="true" hidden="false" outlineLevel="0" max="5369" min="5369" style="111" width="67.69"/>
    <col collapsed="false" customWidth="true" hidden="false" outlineLevel="0" max="5375" min="5370" style="111" width="17"/>
    <col collapsed="false" customWidth="true" hidden="false" outlineLevel="0" max="5376" min="5376" style="111" width="8.3"/>
    <col collapsed="false" customWidth="true" hidden="false" outlineLevel="0" max="5377" min="5377" style="111" width="10.15"/>
    <col collapsed="false" customWidth="true" hidden="false" outlineLevel="0" max="5379" min="5378" style="111" width="14.69"/>
    <col collapsed="false" customWidth="true" hidden="false" outlineLevel="0" max="5380" min="5380" style="111" width="19.15"/>
    <col collapsed="false" customWidth="true" hidden="false" outlineLevel="0" max="5381" min="5381" style="111" width="18.69"/>
    <col collapsed="false" customWidth="false" hidden="false" outlineLevel="0" max="5622" min="5382" style="111" width="9.15"/>
    <col collapsed="false" customWidth="true" hidden="false" outlineLevel="0" max="5623" min="5623" style="111" width="2"/>
    <col collapsed="false" customWidth="true" hidden="false" outlineLevel="0" max="5624" min="5624" style="111" width="6.38"/>
    <col collapsed="false" customWidth="true" hidden="false" outlineLevel="0" max="5625" min="5625" style="111" width="67.69"/>
    <col collapsed="false" customWidth="true" hidden="false" outlineLevel="0" max="5631" min="5626" style="111" width="17"/>
    <col collapsed="false" customWidth="true" hidden="false" outlineLevel="0" max="5632" min="5632" style="111" width="8.3"/>
    <col collapsed="false" customWidth="true" hidden="false" outlineLevel="0" max="5633" min="5633" style="111" width="10.15"/>
    <col collapsed="false" customWidth="true" hidden="false" outlineLevel="0" max="5635" min="5634" style="111" width="14.69"/>
    <col collapsed="false" customWidth="true" hidden="false" outlineLevel="0" max="5636" min="5636" style="111" width="19.15"/>
    <col collapsed="false" customWidth="true" hidden="false" outlineLevel="0" max="5637" min="5637" style="111" width="18.69"/>
    <col collapsed="false" customWidth="false" hidden="false" outlineLevel="0" max="5878" min="5638" style="111" width="9.15"/>
    <col collapsed="false" customWidth="true" hidden="false" outlineLevel="0" max="5879" min="5879" style="111" width="2"/>
    <col collapsed="false" customWidth="true" hidden="false" outlineLevel="0" max="5880" min="5880" style="111" width="6.38"/>
    <col collapsed="false" customWidth="true" hidden="false" outlineLevel="0" max="5881" min="5881" style="111" width="67.69"/>
    <col collapsed="false" customWidth="true" hidden="false" outlineLevel="0" max="5887" min="5882" style="111" width="17"/>
    <col collapsed="false" customWidth="true" hidden="false" outlineLevel="0" max="5888" min="5888" style="111" width="8.3"/>
    <col collapsed="false" customWidth="true" hidden="false" outlineLevel="0" max="5889" min="5889" style="111" width="10.15"/>
    <col collapsed="false" customWidth="true" hidden="false" outlineLevel="0" max="5891" min="5890" style="111" width="14.69"/>
    <col collapsed="false" customWidth="true" hidden="false" outlineLevel="0" max="5892" min="5892" style="111" width="19.15"/>
    <col collapsed="false" customWidth="true" hidden="false" outlineLevel="0" max="5893" min="5893" style="111" width="18.69"/>
    <col collapsed="false" customWidth="false" hidden="false" outlineLevel="0" max="6134" min="5894" style="111" width="9.15"/>
    <col collapsed="false" customWidth="true" hidden="false" outlineLevel="0" max="6135" min="6135" style="111" width="2"/>
    <col collapsed="false" customWidth="true" hidden="false" outlineLevel="0" max="6136" min="6136" style="111" width="6.38"/>
    <col collapsed="false" customWidth="true" hidden="false" outlineLevel="0" max="6137" min="6137" style="111" width="67.69"/>
    <col collapsed="false" customWidth="true" hidden="false" outlineLevel="0" max="6143" min="6138" style="111" width="17"/>
    <col collapsed="false" customWidth="true" hidden="false" outlineLevel="0" max="6144" min="6144" style="111" width="8.3"/>
    <col collapsed="false" customWidth="true" hidden="false" outlineLevel="0" max="6145" min="6145" style="111" width="10.15"/>
    <col collapsed="false" customWidth="true" hidden="false" outlineLevel="0" max="6147" min="6146" style="111" width="14.69"/>
    <col collapsed="false" customWidth="true" hidden="false" outlineLevel="0" max="6148" min="6148" style="111" width="19.15"/>
    <col collapsed="false" customWidth="true" hidden="false" outlineLevel="0" max="6149" min="6149" style="111" width="18.69"/>
    <col collapsed="false" customWidth="false" hidden="false" outlineLevel="0" max="6390" min="6150" style="111" width="9.15"/>
    <col collapsed="false" customWidth="true" hidden="false" outlineLevel="0" max="6391" min="6391" style="111" width="2"/>
    <col collapsed="false" customWidth="true" hidden="false" outlineLevel="0" max="6392" min="6392" style="111" width="6.38"/>
    <col collapsed="false" customWidth="true" hidden="false" outlineLevel="0" max="6393" min="6393" style="111" width="67.69"/>
    <col collapsed="false" customWidth="true" hidden="false" outlineLevel="0" max="6399" min="6394" style="111" width="17"/>
    <col collapsed="false" customWidth="true" hidden="false" outlineLevel="0" max="6400" min="6400" style="111" width="8.3"/>
    <col collapsed="false" customWidth="true" hidden="false" outlineLevel="0" max="6401" min="6401" style="111" width="10.15"/>
    <col collapsed="false" customWidth="true" hidden="false" outlineLevel="0" max="6403" min="6402" style="111" width="14.69"/>
    <col collapsed="false" customWidth="true" hidden="false" outlineLevel="0" max="6404" min="6404" style="111" width="19.15"/>
    <col collapsed="false" customWidth="true" hidden="false" outlineLevel="0" max="6405" min="6405" style="111" width="18.69"/>
    <col collapsed="false" customWidth="false" hidden="false" outlineLevel="0" max="6646" min="6406" style="111" width="9.15"/>
    <col collapsed="false" customWidth="true" hidden="false" outlineLevel="0" max="6647" min="6647" style="111" width="2"/>
    <col collapsed="false" customWidth="true" hidden="false" outlineLevel="0" max="6648" min="6648" style="111" width="6.38"/>
    <col collapsed="false" customWidth="true" hidden="false" outlineLevel="0" max="6649" min="6649" style="111" width="67.69"/>
    <col collapsed="false" customWidth="true" hidden="false" outlineLevel="0" max="6655" min="6650" style="111" width="17"/>
    <col collapsed="false" customWidth="true" hidden="false" outlineLevel="0" max="6656" min="6656" style="111" width="8.3"/>
    <col collapsed="false" customWidth="true" hidden="false" outlineLevel="0" max="6657" min="6657" style="111" width="10.15"/>
    <col collapsed="false" customWidth="true" hidden="false" outlineLevel="0" max="6659" min="6658" style="111" width="14.69"/>
    <col collapsed="false" customWidth="true" hidden="false" outlineLevel="0" max="6660" min="6660" style="111" width="19.15"/>
    <col collapsed="false" customWidth="true" hidden="false" outlineLevel="0" max="6661" min="6661" style="111" width="18.69"/>
    <col collapsed="false" customWidth="false" hidden="false" outlineLevel="0" max="6902" min="6662" style="111" width="9.15"/>
    <col collapsed="false" customWidth="true" hidden="false" outlineLevel="0" max="6903" min="6903" style="111" width="2"/>
    <col collapsed="false" customWidth="true" hidden="false" outlineLevel="0" max="6904" min="6904" style="111" width="6.38"/>
    <col collapsed="false" customWidth="true" hidden="false" outlineLevel="0" max="6905" min="6905" style="111" width="67.69"/>
    <col collapsed="false" customWidth="true" hidden="false" outlineLevel="0" max="6911" min="6906" style="111" width="17"/>
    <col collapsed="false" customWidth="true" hidden="false" outlineLevel="0" max="6912" min="6912" style="111" width="8.3"/>
    <col collapsed="false" customWidth="true" hidden="false" outlineLevel="0" max="6913" min="6913" style="111" width="10.15"/>
    <col collapsed="false" customWidth="true" hidden="false" outlineLevel="0" max="6915" min="6914" style="111" width="14.69"/>
    <col collapsed="false" customWidth="true" hidden="false" outlineLevel="0" max="6916" min="6916" style="111" width="19.15"/>
    <col collapsed="false" customWidth="true" hidden="false" outlineLevel="0" max="6917" min="6917" style="111" width="18.69"/>
    <col collapsed="false" customWidth="false" hidden="false" outlineLevel="0" max="7158" min="6918" style="111" width="9.15"/>
    <col collapsed="false" customWidth="true" hidden="false" outlineLevel="0" max="7159" min="7159" style="111" width="2"/>
    <col collapsed="false" customWidth="true" hidden="false" outlineLevel="0" max="7160" min="7160" style="111" width="6.38"/>
    <col collapsed="false" customWidth="true" hidden="false" outlineLevel="0" max="7161" min="7161" style="111" width="67.69"/>
    <col collapsed="false" customWidth="true" hidden="false" outlineLevel="0" max="7167" min="7162" style="111" width="17"/>
    <col collapsed="false" customWidth="true" hidden="false" outlineLevel="0" max="7168" min="7168" style="111" width="8.3"/>
    <col collapsed="false" customWidth="true" hidden="false" outlineLevel="0" max="7169" min="7169" style="111" width="10.15"/>
    <col collapsed="false" customWidth="true" hidden="false" outlineLevel="0" max="7171" min="7170" style="111" width="14.69"/>
    <col collapsed="false" customWidth="true" hidden="false" outlineLevel="0" max="7172" min="7172" style="111" width="19.15"/>
    <col collapsed="false" customWidth="true" hidden="false" outlineLevel="0" max="7173" min="7173" style="111" width="18.69"/>
    <col collapsed="false" customWidth="false" hidden="false" outlineLevel="0" max="7414" min="7174" style="111" width="9.15"/>
    <col collapsed="false" customWidth="true" hidden="false" outlineLevel="0" max="7415" min="7415" style="111" width="2"/>
    <col collapsed="false" customWidth="true" hidden="false" outlineLevel="0" max="7416" min="7416" style="111" width="6.38"/>
    <col collapsed="false" customWidth="true" hidden="false" outlineLevel="0" max="7417" min="7417" style="111" width="67.69"/>
    <col collapsed="false" customWidth="true" hidden="false" outlineLevel="0" max="7423" min="7418" style="111" width="17"/>
    <col collapsed="false" customWidth="true" hidden="false" outlineLevel="0" max="7424" min="7424" style="111" width="8.3"/>
    <col collapsed="false" customWidth="true" hidden="false" outlineLevel="0" max="7425" min="7425" style="111" width="10.15"/>
    <col collapsed="false" customWidth="true" hidden="false" outlineLevel="0" max="7427" min="7426" style="111" width="14.69"/>
    <col collapsed="false" customWidth="true" hidden="false" outlineLevel="0" max="7428" min="7428" style="111" width="19.15"/>
    <col collapsed="false" customWidth="true" hidden="false" outlineLevel="0" max="7429" min="7429" style="111" width="18.69"/>
    <col collapsed="false" customWidth="false" hidden="false" outlineLevel="0" max="7670" min="7430" style="111" width="9.15"/>
    <col collapsed="false" customWidth="true" hidden="false" outlineLevel="0" max="7671" min="7671" style="111" width="2"/>
    <col collapsed="false" customWidth="true" hidden="false" outlineLevel="0" max="7672" min="7672" style="111" width="6.38"/>
    <col collapsed="false" customWidth="true" hidden="false" outlineLevel="0" max="7673" min="7673" style="111" width="67.69"/>
    <col collapsed="false" customWidth="true" hidden="false" outlineLevel="0" max="7679" min="7674" style="111" width="17"/>
    <col collapsed="false" customWidth="true" hidden="false" outlineLevel="0" max="7680" min="7680" style="111" width="8.3"/>
    <col collapsed="false" customWidth="true" hidden="false" outlineLevel="0" max="7681" min="7681" style="111" width="10.15"/>
    <col collapsed="false" customWidth="true" hidden="false" outlineLevel="0" max="7683" min="7682" style="111" width="14.69"/>
    <col collapsed="false" customWidth="true" hidden="false" outlineLevel="0" max="7684" min="7684" style="111" width="19.15"/>
    <col collapsed="false" customWidth="true" hidden="false" outlineLevel="0" max="7685" min="7685" style="111" width="18.69"/>
    <col collapsed="false" customWidth="false" hidden="false" outlineLevel="0" max="7926" min="7686" style="111" width="9.15"/>
    <col collapsed="false" customWidth="true" hidden="false" outlineLevel="0" max="7927" min="7927" style="111" width="2"/>
    <col collapsed="false" customWidth="true" hidden="false" outlineLevel="0" max="7928" min="7928" style="111" width="6.38"/>
    <col collapsed="false" customWidth="true" hidden="false" outlineLevel="0" max="7929" min="7929" style="111" width="67.69"/>
    <col collapsed="false" customWidth="true" hidden="false" outlineLevel="0" max="7935" min="7930" style="111" width="17"/>
    <col collapsed="false" customWidth="true" hidden="false" outlineLevel="0" max="7936" min="7936" style="111" width="8.3"/>
    <col collapsed="false" customWidth="true" hidden="false" outlineLevel="0" max="7937" min="7937" style="111" width="10.15"/>
    <col collapsed="false" customWidth="true" hidden="false" outlineLevel="0" max="7939" min="7938" style="111" width="14.69"/>
    <col collapsed="false" customWidth="true" hidden="false" outlineLevel="0" max="7940" min="7940" style="111" width="19.15"/>
    <col collapsed="false" customWidth="true" hidden="false" outlineLevel="0" max="7941" min="7941" style="111" width="18.69"/>
    <col collapsed="false" customWidth="false" hidden="false" outlineLevel="0" max="8182" min="7942" style="111" width="9.15"/>
    <col collapsed="false" customWidth="true" hidden="false" outlineLevel="0" max="8183" min="8183" style="111" width="2"/>
    <col collapsed="false" customWidth="true" hidden="false" outlineLevel="0" max="8184" min="8184" style="111" width="6.38"/>
    <col collapsed="false" customWidth="true" hidden="false" outlineLevel="0" max="8185" min="8185" style="111" width="67.69"/>
    <col collapsed="false" customWidth="true" hidden="false" outlineLevel="0" max="8191" min="8186" style="111" width="17"/>
    <col collapsed="false" customWidth="true" hidden="false" outlineLevel="0" max="8192" min="8192" style="111" width="8.3"/>
    <col collapsed="false" customWidth="true" hidden="false" outlineLevel="0" max="8193" min="8193" style="111" width="10.15"/>
    <col collapsed="false" customWidth="true" hidden="false" outlineLevel="0" max="8195" min="8194" style="111" width="14.69"/>
    <col collapsed="false" customWidth="true" hidden="false" outlineLevel="0" max="8196" min="8196" style="111" width="19.15"/>
    <col collapsed="false" customWidth="true" hidden="false" outlineLevel="0" max="8197" min="8197" style="111" width="18.69"/>
    <col collapsed="false" customWidth="false" hidden="false" outlineLevel="0" max="8438" min="8198" style="111" width="9.15"/>
    <col collapsed="false" customWidth="true" hidden="false" outlineLevel="0" max="8439" min="8439" style="111" width="2"/>
    <col collapsed="false" customWidth="true" hidden="false" outlineLevel="0" max="8440" min="8440" style="111" width="6.38"/>
    <col collapsed="false" customWidth="true" hidden="false" outlineLevel="0" max="8441" min="8441" style="111" width="67.69"/>
    <col collapsed="false" customWidth="true" hidden="false" outlineLevel="0" max="8447" min="8442" style="111" width="17"/>
    <col collapsed="false" customWidth="true" hidden="false" outlineLevel="0" max="8448" min="8448" style="111" width="8.3"/>
    <col collapsed="false" customWidth="true" hidden="false" outlineLevel="0" max="8449" min="8449" style="111" width="10.15"/>
    <col collapsed="false" customWidth="true" hidden="false" outlineLevel="0" max="8451" min="8450" style="111" width="14.69"/>
    <col collapsed="false" customWidth="true" hidden="false" outlineLevel="0" max="8452" min="8452" style="111" width="19.15"/>
    <col collapsed="false" customWidth="true" hidden="false" outlineLevel="0" max="8453" min="8453" style="111" width="18.69"/>
    <col collapsed="false" customWidth="false" hidden="false" outlineLevel="0" max="8694" min="8454" style="111" width="9.15"/>
    <col collapsed="false" customWidth="true" hidden="false" outlineLevel="0" max="8695" min="8695" style="111" width="2"/>
    <col collapsed="false" customWidth="true" hidden="false" outlineLevel="0" max="8696" min="8696" style="111" width="6.38"/>
    <col collapsed="false" customWidth="true" hidden="false" outlineLevel="0" max="8697" min="8697" style="111" width="67.69"/>
    <col collapsed="false" customWidth="true" hidden="false" outlineLevel="0" max="8703" min="8698" style="111" width="17"/>
    <col collapsed="false" customWidth="true" hidden="false" outlineLevel="0" max="8704" min="8704" style="111" width="8.3"/>
    <col collapsed="false" customWidth="true" hidden="false" outlineLevel="0" max="8705" min="8705" style="111" width="10.15"/>
    <col collapsed="false" customWidth="true" hidden="false" outlineLevel="0" max="8707" min="8706" style="111" width="14.69"/>
    <col collapsed="false" customWidth="true" hidden="false" outlineLevel="0" max="8708" min="8708" style="111" width="19.15"/>
    <col collapsed="false" customWidth="true" hidden="false" outlineLevel="0" max="8709" min="8709" style="111" width="18.69"/>
    <col collapsed="false" customWidth="false" hidden="false" outlineLevel="0" max="8950" min="8710" style="111" width="9.15"/>
    <col collapsed="false" customWidth="true" hidden="false" outlineLevel="0" max="8951" min="8951" style="111" width="2"/>
    <col collapsed="false" customWidth="true" hidden="false" outlineLevel="0" max="8952" min="8952" style="111" width="6.38"/>
    <col collapsed="false" customWidth="true" hidden="false" outlineLevel="0" max="8953" min="8953" style="111" width="67.69"/>
    <col collapsed="false" customWidth="true" hidden="false" outlineLevel="0" max="8959" min="8954" style="111" width="17"/>
    <col collapsed="false" customWidth="true" hidden="false" outlineLevel="0" max="8960" min="8960" style="111" width="8.3"/>
    <col collapsed="false" customWidth="true" hidden="false" outlineLevel="0" max="8961" min="8961" style="111" width="10.15"/>
    <col collapsed="false" customWidth="true" hidden="false" outlineLevel="0" max="8963" min="8962" style="111" width="14.69"/>
    <col collapsed="false" customWidth="true" hidden="false" outlineLevel="0" max="8964" min="8964" style="111" width="19.15"/>
    <col collapsed="false" customWidth="true" hidden="false" outlineLevel="0" max="8965" min="8965" style="111" width="18.69"/>
    <col collapsed="false" customWidth="false" hidden="false" outlineLevel="0" max="9206" min="8966" style="111" width="9.15"/>
    <col collapsed="false" customWidth="true" hidden="false" outlineLevel="0" max="9207" min="9207" style="111" width="2"/>
    <col collapsed="false" customWidth="true" hidden="false" outlineLevel="0" max="9208" min="9208" style="111" width="6.38"/>
    <col collapsed="false" customWidth="true" hidden="false" outlineLevel="0" max="9209" min="9209" style="111" width="67.69"/>
    <col collapsed="false" customWidth="true" hidden="false" outlineLevel="0" max="9215" min="9210" style="111" width="17"/>
    <col collapsed="false" customWidth="true" hidden="false" outlineLevel="0" max="9216" min="9216" style="111" width="8.3"/>
    <col collapsed="false" customWidth="true" hidden="false" outlineLevel="0" max="9217" min="9217" style="111" width="10.15"/>
    <col collapsed="false" customWidth="true" hidden="false" outlineLevel="0" max="9219" min="9218" style="111" width="14.69"/>
    <col collapsed="false" customWidth="true" hidden="false" outlineLevel="0" max="9220" min="9220" style="111" width="19.15"/>
    <col collapsed="false" customWidth="true" hidden="false" outlineLevel="0" max="9221" min="9221" style="111" width="18.69"/>
    <col collapsed="false" customWidth="false" hidden="false" outlineLevel="0" max="9462" min="9222" style="111" width="9.15"/>
    <col collapsed="false" customWidth="true" hidden="false" outlineLevel="0" max="9463" min="9463" style="111" width="2"/>
    <col collapsed="false" customWidth="true" hidden="false" outlineLevel="0" max="9464" min="9464" style="111" width="6.38"/>
    <col collapsed="false" customWidth="true" hidden="false" outlineLevel="0" max="9465" min="9465" style="111" width="67.69"/>
    <col collapsed="false" customWidth="true" hidden="false" outlineLevel="0" max="9471" min="9466" style="111" width="17"/>
    <col collapsed="false" customWidth="true" hidden="false" outlineLevel="0" max="9472" min="9472" style="111" width="8.3"/>
    <col collapsed="false" customWidth="true" hidden="false" outlineLevel="0" max="9473" min="9473" style="111" width="10.15"/>
    <col collapsed="false" customWidth="true" hidden="false" outlineLevel="0" max="9475" min="9474" style="111" width="14.69"/>
    <col collapsed="false" customWidth="true" hidden="false" outlineLevel="0" max="9476" min="9476" style="111" width="19.15"/>
    <col collapsed="false" customWidth="true" hidden="false" outlineLevel="0" max="9477" min="9477" style="111" width="18.69"/>
    <col collapsed="false" customWidth="false" hidden="false" outlineLevel="0" max="9718" min="9478" style="111" width="9.15"/>
    <col collapsed="false" customWidth="true" hidden="false" outlineLevel="0" max="9719" min="9719" style="111" width="2"/>
    <col collapsed="false" customWidth="true" hidden="false" outlineLevel="0" max="9720" min="9720" style="111" width="6.38"/>
    <col collapsed="false" customWidth="true" hidden="false" outlineLevel="0" max="9721" min="9721" style="111" width="67.69"/>
    <col collapsed="false" customWidth="true" hidden="false" outlineLevel="0" max="9727" min="9722" style="111" width="17"/>
    <col collapsed="false" customWidth="true" hidden="false" outlineLevel="0" max="9728" min="9728" style="111" width="8.3"/>
    <col collapsed="false" customWidth="true" hidden="false" outlineLevel="0" max="9729" min="9729" style="111" width="10.15"/>
    <col collapsed="false" customWidth="true" hidden="false" outlineLevel="0" max="9731" min="9730" style="111" width="14.69"/>
    <col collapsed="false" customWidth="true" hidden="false" outlineLevel="0" max="9732" min="9732" style="111" width="19.15"/>
    <col collapsed="false" customWidth="true" hidden="false" outlineLevel="0" max="9733" min="9733" style="111" width="18.69"/>
    <col collapsed="false" customWidth="false" hidden="false" outlineLevel="0" max="9974" min="9734" style="111" width="9.15"/>
    <col collapsed="false" customWidth="true" hidden="false" outlineLevel="0" max="9975" min="9975" style="111" width="2"/>
    <col collapsed="false" customWidth="true" hidden="false" outlineLevel="0" max="9976" min="9976" style="111" width="6.38"/>
    <col collapsed="false" customWidth="true" hidden="false" outlineLevel="0" max="9977" min="9977" style="111" width="67.69"/>
    <col collapsed="false" customWidth="true" hidden="false" outlineLevel="0" max="9983" min="9978" style="111" width="17"/>
    <col collapsed="false" customWidth="true" hidden="false" outlineLevel="0" max="9984" min="9984" style="111" width="8.3"/>
    <col collapsed="false" customWidth="true" hidden="false" outlineLevel="0" max="9985" min="9985" style="111" width="10.15"/>
    <col collapsed="false" customWidth="true" hidden="false" outlineLevel="0" max="9987" min="9986" style="111" width="14.69"/>
    <col collapsed="false" customWidth="true" hidden="false" outlineLevel="0" max="9988" min="9988" style="111" width="19.15"/>
    <col collapsed="false" customWidth="true" hidden="false" outlineLevel="0" max="9989" min="9989" style="111" width="18.69"/>
    <col collapsed="false" customWidth="false" hidden="false" outlineLevel="0" max="10230" min="9990" style="111" width="9.15"/>
    <col collapsed="false" customWidth="true" hidden="false" outlineLevel="0" max="10231" min="10231" style="111" width="2"/>
    <col collapsed="false" customWidth="true" hidden="false" outlineLevel="0" max="10232" min="10232" style="111" width="6.38"/>
    <col collapsed="false" customWidth="true" hidden="false" outlineLevel="0" max="10233" min="10233" style="111" width="67.69"/>
    <col collapsed="false" customWidth="true" hidden="false" outlineLevel="0" max="10239" min="10234" style="111" width="17"/>
    <col collapsed="false" customWidth="true" hidden="false" outlineLevel="0" max="10240" min="10240" style="111" width="8.3"/>
    <col collapsed="false" customWidth="true" hidden="false" outlineLevel="0" max="10241" min="10241" style="111" width="10.15"/>
    <col collapsed="false" customWidth="true" hidden="false" outlineLevel="0" max="10243" min="10242" style="111" width="14.69"/>
    <col collapsed="false" customWidth="true" hidden="false" outlineLevel="0" max="10244" min="10244" style="111" width="19.15"/>
    <col collapsed="false" customWidth="true" hidden="false" outlineLevel="0" max="10245" min="10245" style="111" width="18.69"/>
    <col collapsed="false" customWidth="false" hidden="false" outlineLevel="0" max="10486" min="10246" style="111" width="9.15"/>
    <col collapsed="false" customWidth="true" hidden="false" outlineLevel="0" max="10487" min="10487" style="111" width="2"/>
    <col collapsed="false" customWidth="true" hidden="false" outlineLevel="0" max="10488" min="10488" style="111" width="6.38"/>
    <col collapsed="false" customWidth="true" hidden="false" outlineLevel="0" max="10489" min="10489" style="111" width="67.69"/>
    <col collapsed="false" customWidth="true" hidden="false" outlineLevel="0" max="10495" min="10490" style="111" width="17"/>
    <col collapsed="false" customWidth="true" hidden="false" outlineLevel="0" max="10496" min="10496" style="111" width="8.3"/>
    <col collapsed="false" customWidth="true" hidden="false" outlineLevel="0" max="10497" min="10497" style="111" width="10.15"/>
    <col collapsed="false" customWidth="true" hidden="false" outlineLevel="0" max="10499" min="10498" style="111" width="14.69"/>
    <col collapsed="false" customWidth="true" hidden="false" outlineLevel="0" max="10500" min="10500" style="111" width="19.15"/>
    <col collapsed="false" customWidth="true" hidden="false" outlineLevel="0" max="10501" min="10501" style="111" width="18.69"/>
    <col collapsed="false" customWidth="false" hidden="false" outlineLevel="0" max="10742" min="10502" style="111" width="9.15"/>
    <col collapsed="false" customWidth="true" hidden="false" outlineLevel="0" max="10743" min="10743" style="111" width="2"/>
    <col collapsed="false" customWidth="true" hidden="false" outlineLevel="0" max="10744" min="10744" style="111" width="6.38"/>
    <col collapsed="false" customWidth="true" hidden="false" outlineLevel="0" max="10745" min="10745" style="111" width="67.69"/>
    <col collapsed="false" customWidth="true" hidden="false" outlineLevel="0" max="10751" min="10746" style="111" width="17"/>
    <col collapsed="false" customWidth="true" hidden="false" outlineLevel="0" max="10752" min="10752" style="111" width="8.3"/>
    <col collapsed="false" customWidth="true" hidden="false" outlineLevel="0" max="10753" min="10753" style="111" width="10.15"/>
    <col collapsed="false" customWidth="true" hidden="false" outlineLevel="0" max="10755" min="10754" style="111" width="14.69"/>
    <col collapsed="false" customWidth="true" hidden="false" outlineLevel="0" max="10756" min="10756" style="111" width="19.15"/>
    <col collapsed="false" customWidth="true" hidden="false" outlineLevel="0" max="10757" min="10757" style="111" width="18.69"/>
    <col collapsed="false" customWidth="false" hidden="false" outlineLevel="0" max="10998" min="10758" style="111" width="9.15"/>
    <col collapsed="false" customWidth="true" hidden="false" outlineLevel="0" max="10999" min="10999" style="111" width="2"/>
    <col collapsed="false" customWidth="true" hidden="false" outlineLevel="0" max="11000" min="11000" style="111" width="6.38"/>
    <col collapsed="false" customWidth="true" hidden="false" outlineLevel="0" max="11001" min="11001" style="111" width="67.69"/>
    <col collapsed="false" customWidth="true" hidden="false" outlineLevel="0" max="11007" min="11002" style="111" width="17"/>
    <col collapsed="false" customWidth="true" hidden="false" outlineLevel="0" max="11008" min="11008" style="111" width="8.3"/>
    <col collapsed="false" customWidth="true" hidden="false" outlineLevel="0" max="11009" min="11009" style="111" width="10.15"/>
    <col collapsed="false" customWidth="true" hidden="false" outlineLevel="0" max="11011" min="11010" style="111" width="14.69"/>
    <col collapsed="false" customWidth="true" hidden="false" outlineLevel="0" max="11012" min="11012" style="111" width="19.15"/>
    <col collapsed="false" customWidth="true" hidden="false" outlineLevel="0" max="11013" min="11013" style="111" width="18.69"/>
    <col collapsed="false" customWidth="false" hidden="false" outlineLevel="0" max="11254" min="11014" style="111" width="9.15"/>
    <col collapsed="false" customWidth="true" hidden="false" outlineLevel="0" max="11255" min="11255" style="111" width="2"/>
    <col collapsed="false" customWidth="true" hidden="false" outlineLevel="0" max="11256" min="11256" style="111" width="6.38"/>
    <col collapsed="false" customWidth="true" hidden="false" outlineLevel="0" max="11257" min="11257" style="111" width="67.69"/>
    <col collapsed="false" customWidth="true" hidden="false" outlineLevel="0" max="11263" min="11258" style="111" width="17"/>
    <col collapsed="false" customWidth="true" hidden="false" outlineLevel="0" max="11264" min="11264" style="111" width="8.3"/>
    <col collapsed="false" customWidth="true" hidden="false" outlineLevel="0" max="11265" min="11265" style="111" width="10.15"/>
    <col collapsed="false" customWidth="true" hidden="false" outlineLevel="0" max="11267" min="11266" style="111" width="14.69"/>
    <col collapsed="false" customWidth="true" hidden="false" outlineLevel="0" max="11268" min="11268" style="111" width="19.15"/>
    <col collapsed="false" customWidth="true" hidden="false" outlineLevel="0" max="11269" min="11269" style="111" width="18.69"/>
    <col collapsed="false" customWidth="false" hidden="false" outlineLevel="0" max="11510" min="11270" style="111" width="9.15"/>
    <col collapsed="false" customWidth="true" hidden="false" outlineLevel="0" max="11511" min="11511" style="111" width="2"/>
    <col collapsed="false" customWidth="true" hidden="false" outlineLevel="0" max="11512" min="11512" style="111" width="6.38"/>
    <col collapsed="false" customWidth="true" hidden="false" outlineLevel="0" max="11513" min="11513" style="111" width="67.69"/>
    <col collapsed="false" customWidth="true" hidden="false" outlineLevel="0" max="11519" min="11514" style="111" width="17"/>
    <col collapsed="false" customWidth="true" hidden="false" outlineLevel="0" max="11520" min="11520" style="111" width="8.3"/>
    <col collapsed="false" customWidth="true" hidden="false" outlineLevel="0" max="11521" min="11521" style="111" width="10.15"/>
    <col collapsed="false" customWidth="true" hidden="false" outlineLevel="0" max="11523" min="11522" style="111" width="14.69"/>
    <col collapsed="false" customWidth="true" hidden="false" outlineLevel="0" max="11524" min="11524" style="111" width="19.15"/>
    <col collapsed="false" customWidth="true" hidden="false" outlineLevel="0" max="11525" min="11525" style="111" width="18.69"/>
    <col collapsed="false" customWidth="false" hidden="false" outlineLevel="0" max="11766" min="11526" style="111" width="9.15"/>
    <col collapsed="false" customWidth="true" hidden="false" outlineLevel="0" max="11767" min="11767" style="111" width="2"/>
    <col collapsed="false" customWidth="true" hidden="false" outlineLevel="0" max="11768" min="11768" style="111" width="6.38"/>
    <col collapsed="false" customWidth="true" hidden="false" outlineLevel="0" max="11769" min="11769" style="111" width="67.69"/>
    <col collapsed="false" customWidth="true" hidden="false" outlineLevel="0" max="11775" min="11770" style="111" width="17"/>
    <col collapsed="false" customWidth="true" hidden="false" outlineLevel="0" max="11776" min="11776" style="111" width="8.3"/>
    <col collapsed="false" customWidth="true" hidden="false" outlineLevel="0" max="11777" min="11777" style="111" width="10.15"/>
    <col collapsed="false" customWidth="true" hidden="false" outlineLevel="0" max="11779" min="11778" style="111" width="14.69"/>
    <col collapsed="false" customWidth="true" hidden="false" outlineLevel="0" max="11780" min="11780" style="111" width="19.15"/>
    <col collapsed="false" customWidth="true" hidden="false" outlineLevel="0" max="11781" min="11781" style="111" width="18.69"/>
    <col collapsed="false" customWidth="false" hidden="false" outlineLevel="0" max="12022" min="11782" style="111" width="9.15"/>
    <col collapsed="false" customWidth="true" hidden="false" outlineLevel="0" max="12023" min="12023" style="111" width="2"/>
    <col collapsed="false" customWidth="true" hidden="false" outlineLevel="0" max="12024" min="12024" style="111" width="6.38"/>
    <col collapsed="false" customWidth="true" hidden="false" outlineLevel="0" max="12025" min="12025" style="111" width="67.69"/>
    <col collapsed="false" customWidth="true" hidden="false" outlineLevel="0" max="12031" min="12026" style="111" width="17"/>
    <col collapsed="false" customWidth="true" hidden="false" outlineLevel="0" max="12032" min="12032" style="111" width="8.3"/>
    <col collapsed="false" customWidth="true" hidden="false" outlineLevel="0" max="12033" min="12033" style="111" width="10.15"/>
    <col collapsed="false" customWidth="true" hidden="false" outlineLevel="0" max="12035" min="12034" style="111" width="14.69"/>
    <col collapsed="false" customWidth="true" hidden="false" outlineLevel="0" max="12036" min="12036" style="111" width="19.15"/>
    <col collapsed="false" customWidth="true" hidden="false" outlineLevel="0" max="12037" min="12037" style="111" width="18.69"/>
    <col collapsed="false" customWidth="false" hidden="false" outlineLevel="0" max="12278" min="12038" style="111" width="9.15"/>
    <col collapsed="false" customWidth="true" hidden="false" outlineLevel="0" max="12279" min="12279" style="111" width="2"/>
    <col collapsed="false" customWidth="true" hidden="false" outlineLevel="0" max="12280" min="12280" style="111" width="6.38"/>
    <col collapsed="false" customWidth="true" hidden="false" outlineLevel="0" max="12281" min="12281" style="111" width="67.69"/>
    <col collapsed="false" customWidth="true" hidden="false" outlineLevel="0" max="12287" min="12282" style="111" width="17"/>
    <col collapsed="false" customWidth="true" hidden="false" outlineLevel="0" max="12288" min="12288" style="111" width="8.3"/>
    <col collapsed="false" customWidth="true" hidden="false" outlineLevel="0" max="12289" min="12289" style="111" width="10.15"/>
    <col collapsed="false" customWidth="true" hidden="false" outlineLevel="0" max="12291" min="12290" style="111" width="14.69"/>
    <col collapsed="false" customWidth="true" hidden="false" outlineLevel="0" max="12292" min="12292" style="111" width="19.15"/>
    <col collapsed="false" customWidth="true" hidden="false" outlineLevel="0" max="12293" min="12293" style="111" width="18.69"/>
    <col collapsed="false" customWidth="false" hidden="false" outlineLevel="0" max="12534" min="12294" style="111" width="9.15"/>
    <col collapsed="false" customWidth="true" hidden="false" outlineLevel="0" max="12535" min="12535" style="111" width="2"/>
    <col collapsed="false" customWidth="true" hidden="false" outlineLevel="0" max="12536" min="12536" style="111" width="6.38"/>
    <col collapsed="false" customWidth="true" hidden="false" outlineLevel="0" max="12537" min="12537" style="111" width="67.69"/>
    <col collapsed="false" customWidth="true" hidden="false" outlineLevel="0" max="12543" min="12538" style="111" width="17"/>
    <col collapsed="false" customWidth="true" hidden="false" outlineLevel="0" max="12544" min="12544" style="111" width="8.3"/>
    <col collapsed="false" customWidth="true" hidden="false" outlineLevel="0" max="12545" min="12545" style="111" width="10.15"/>
    <col collapsed="false" customWidth="true" hidden="false" outlineLevel="0" max="12547" min="12546" style="111" width="14.69"/>
    <col collapsed="false" customWidth="true" hidden="false" outlineLevel="0" max="12548" min="12548" style="111" width="19.15"/>
    <col collapsed="false" customWidth="true" hidden="false" outlineLevel="0" max="12549" min="12549" style="111" width="18.69"/>
    <col collapsed="false" customWidth="false" hidden="false" outlineLevel="0" max="12790" min="12550" style="111" width="9.15"/>
    <col collapsed="false" customWidth="true" hidden="false" outlineLevel="0" max="12791" min="12791" style="111" width="2"/>
    <col collapsed="false" customWidth="true" hidden="false" outlineLevel="0" max="12792" min="12792" style="111" width="6.38"/>
    <col collapsed="false" customWidth="true" hidden="false" outlineLevel="0" max="12793" min="12793" style="111" width="67.69"/>
    <col collapsed="false" customWidth="true" hidden="false" outlineLevel="0" max="12799" min="12794" style="111" width="17"/>
    <col collapsed="false" customWidth="true" hidden="false" outlineLevel="0" max="12800" min="12800" style="111" width="8.3"/>
    <col collapsed="false" customWidth="true" hidden="false" outlineLevel="0" max="12801" min="12801" style="111" width="10.15"/>
    <col collapsed="false" customWidth="true" hidden="false" outlineLevel="0" max="12803" min="12802" style="111" width="14.69"/>
    <col collapsed="false" customWidth="true" hidden="false" outlineLevel="0" max="12804" min="12804" style="111" width="19.15"/>
    <col collapsed="false" customWidth="true" hidden="false" outlineLevel="0" max="12805" min="12805" style="111" width="18.69"/>
    <col collapsed="false" customWidth="false" hidden="false" outlineLevel="0" max="13046" min="12806" style="111" width="9.15"/>
    <col collapsed="false" customWidth="true" hidden="false" outlineLevel="0" max="13047" min="13047" style="111" width="2"/>
    <col collapsed="false" customWidth="true" hidden="false" outlineLevel="0" max="13048" min="13048" style="111" width="6.38"/>
    <col collapsed="false" customWidth="true" hidden="false" outlineLevel="0" max="13049" min="13049" style="111" width="67.69"/>
    <col collapsed="false" customWidth="true" hidden="false" outlineLevel="0" max="13055" min="13050" style="111" width="17"/>
    <col collapsed="false" customWidth="true" hidden="false" outlineLevel="0" max="13056" min="13056" style="111" width="8.3"/>
    <col collapsed="false" customWidth="true" hidden="false" outlineLevel="0" max="13057" min="13057" style="111" width="10.15"/>
    <col collapsed="false" customWidth="true" hidden="false" outlineLevel="0" max="13059" min="13058" style="111" width="14.69"/>
    <col collapsed="false" customWidth="true" hidden="false" outlineLevel="0" max="13060" min="13060" style="111" width="19.15"/>
    <col collapsed="false" customWidth="true" hidden="false" outlineLevel="0" max="13061" min="13061" style="111" width="18.69"/>
    <col collapsed="false" customWidth="false" hidden="false" outlineLevel="0" max="13302" min="13062" style="111" width="9.15"/>
    <col collapsed="false" customWidth="true" hidden="false" outlineLevel="0" max="13303" min="13303" style="111" width="2"/>
    <col collapsed="false" customWidth="true" hidden="false" outlineLevel="0" max="13304" min="13304" style="111" width="6.38"/>
    <col collapsed="false" customWidth="true" hidden="false" outlineLevel="0" max="13305" min="13305" style="111" width="67.69"/>
    <col collapsed="false" customWidth="true" hidden="false" outlineLevel="0" max="13311" min="13306" style="111" width="17"/>
    <col collapsed="false" customWidth="true" hidden="false" outlineLevel="0" max="13312" min="13312" style="111" width="8.3"/>
    <col collapsed="false" customWidth="true" hidden="false" outlineLevel="0" max="13313" min="13313" style="111" width="10.15"/>
    <col collapsed="false" customWidth="true" hidden="false" outlineLevel="0" max="13315" min="13314" style="111" width="14.69"/>
    <col collapsed="false" customWidth="true" hidden="false" outlineLevel="0" max="13316" min="13316" style="111" width="19.15"/>
    <col collapsed="false" customWidth="true" hidden="false" outlineLevel="0" max="13317" min="13317" style="111" width="18.69"/>
    <col collapsed="false" customWidth="false" hidden="false" outlineLevel="0" max="13558" min="13318" style="111" width="9.15"/>
    <col collapsed="false" customWidth="true" hidden="false" outlineLevel="0" max="13559" min="13559" style="111" width="2"/>
    <col collapsed="false" customWidth="true" hidden="false" outlineLevel="0" max="13560" min="13560" style="111" width="6.38"/>
    <col collapsed="false" customWidth="true" hidden="false" outlineLevel="0" max="13561" min="13561" style="111" width="67.69"/>
    <col collapsed="false" customWidth="true" hidden="false" outlineLevel="0" max="13567" min="13562" style="111" width="17"/>
    <col collapsed="false" customWidth="true" hidden="false" outlineLevel="0" max="13568" min="13568" style="111" width="8.3"/>
    <col collapsed="false" customWidth="true" hidden="false" outlineLevel="0" max="13569" min="13569" style="111" width="10.15"/>
    <col collapsed="false" customWidth="true" hidden="false" outlineLevel="0" max="13571" min="13570" style="111" width="14.69"/>
    <col collapsed="false" customWidth="true" hidden="false" outlineLevel="0" max="13572" min="13572" style="111" width="19.15"/>
    <col collapsed="false" customWidth="true" hidden="false" outlineLevel="0" max="13573" min="13573" style="111" width="18.69"/>
    <col collapsed="false" customWidth="false" hidden="false" outlineLevel="0" max="13814" min="13574" style="111" width="9.15"/>
    <col collapsed="false" customWidth="true" hidden="false" outlineLevel="0" max="13815" min="13815" style="111" width="2"/>
    <col collapsed="false" customWidth="true" hidden="false" outlineLevel="0" max="13816" min="13816" style="111" width="6.38"/>
    <col collapsed="false" customWidth="true" hidden="false" outlineLevel="0" max="13817" min="13817" style="111" width="67.69"/>
    <col collapsed="false" customWidth="true" hidden="false" outlineLevel="0" max="13823" min="13818" style="111" width="17"/>
    <col collapsed="false" customWidth="true" hidden="false" outlineLevel="0" max="13824" min="13824" style="111" width="8.3"/>
    <col collapsed="false" customWidth="true" hidden="false" outlineLevel="0" max="13825" min="13825" style="111" width="10.15"/>
    <col collapsed="false" customWidth="true" hidden="false" outlineLevel="0" max="13827" min="13826" style="111" width="14.69"/>
    <col collapsed="false" customWidth="true" hidden="false" outlineLevel="0" max="13828" min="13828" style="111" width="19.15"/>
    <col collapsed="false" customWidth="true" hidden="false" outlineLevel="0" max="13829" min="13829" style="111" width="18.69"/>
    <col collapsed="false" customWidth="false" hidden="false" outlineLevel="0" max="14070" min="13830" style="111" width="9.15"/>
    <col collapsed="false" customWidth="true" hidden="false" outlineLevel="0" max="14071" min="14071" style="111" width="2"/>
    <col collapsed="false" customWidth="true" hidden="false" outlineLevel="0" max="14072" min="14072" style="111" width="6.38"/>
    <col collapsed="false" customWidth="true" hidden="false" outlineLevel="0" max="14073" min="14073" style="111" width="67.69"/>
    <col collapsed="false" customWidth="true" hidden="false" outlineLevel="0" max="14079" min="14074" style="111" width="17"/>
    <col collapsed="false" customWidth="true" hidden="false" outlineLevel="0" max="14080" min="14080" style="111" width="8.3"/>
    <col collapsed="false" customWidth="true" hidden="false" outlineLevel="0" max="14081" min="14081" style="111" width="10.15"/>
    <col collapsed="false" customWidth="true" hidden="false" outlineLevel="0" max="14083" min="14082" style="111" width="14.69"/>
    <col collapsed="false" customWidth="true" hidden="false" outlineLevel="0" max="14084" min="14084" style="111" width="19.15"/>
    <col collapsed="false" customWidth="true" hidden="false" outlineLevel="0" max="14085" min="14085" style="111" width="18.69"/>
    <col collapsed="false" customWidth="false" hidden="false" outlineLevel="0" max="14326" min="14086" style="111" width="9.15"/>
    <col collapsed="false" customWidth="true" hidden="false" outlineLevel="0" max="14327" min="14327" style="111" width="2"/>
    <col collapsed="false" customWidth="true" hidden="false" outlineLevel="0" max="14328" min="14328" style="111" width="6.38"/>
    <col collapsed="false" customWidth="true" hidden="false" outlineLevel="0" max="14329" min="14329" style="111" width="67.69"/>
    <col collapsed="false" customWidth="true" hidden="false" outlineLevel="0" max="14335" min="14330" style="111" width="17"/>
    <col collapsed="false" customWidth="true" hidden="false" outlineLevel="0" max="14336" min="14336" style="111" width="8.3"/>
    <col collapsed="false" customWidth="true" hidden="false" outlineLevel="0" max="14337" min="14337" style="111" width="10.15"/>
    <col collapsed="false" customWidth="true" hidden="false" outlineLevel="0" max="14339" min="14338" style="111" width="14.69"/>
    <col collapsed="false" customWidth="true" hidden="false" outlineLevel="0" max="14340" min="14340" style="111" width="19.15"/>
    <col collapsed="false" customWidth="true" hidden="false" outlineLevel="0" max="14341" min="14341" style="111" width="18.69"/>
    <col collapsed="false" customWidth="false" hidden="false" outlineLevel="0" max="14582" min="14342" style="111" width="9.15"/>
    <col collapsed="false" customWidth="true" hidden="false" outlineLevel="0" max="14583" min="14583" style="111" width="2"/>
    <col collapsed="false" customWidth="true" hidden="false" outlineLevel="0" max="14584" min="14584" style="111" width="6.38"/>
    <col collapsed="false" customWidth="true" hidden="false" outlineLevel="0" max="14585" min="14585" style="111" width="67.69"/>
    <col collapsed="false" customWidth="true" hidden="false" outlineLevel="0" max="14591" min="14586" style="111" width="17"/>
    <col collapsed="false" customWidth="true" hidden="false" outlineLevel="0" max="14592" min="14592" style="111" width="8.3"/>
    <col collapsed="false" customWidth="true" hidden="false" outlineLevel="0" max="14593" min="14593" style="111" width="10.15"/>
    <col collapsed="false" customWidth="true" hidden="false" outlineLevel="0" max="14595" min="14594" style="111" width="14.69"/>
    <col collapsed="false" customWidth="true" hidden="false" outlineLevel="0" max="14596" min="14596" style="111" width="19.15"/>
    <col collapsed="false" customWidth="true" hidden="false" outlineLevel="0" max="14597" min="14597" style="111" width="18.69"/>
    <col collapsed="false" customWidth="false" hidden="false" outlineLevel="0" max="14838" min="14598" style="111" width="9.15"/>
    <col collapsed="false" customWidth="true" hidden="false" outlineLevel="0" max="14839" min="14839" style="111" width="2"/>
    <col collapsed="false" customWidth="true" hidden="false" outlineLevel="0" max="14840" min="14840" style="111" width="6.38"/>
    <col collapsed="false" customWidth="true" hidden="false" outlineLevel="0" max="14841" min="14841" style="111" width="67.69"/>
    <col collapsed="false" customWidth="true" hidden="false" outlineLevel="0" max="14847" min="14842" style="111" width="17"/>
    <col collapsed="false" customWidth="true" hidden="false" outlineLevel="0" max="14848" min="14848" style="111" width="8.3"/>
    <col collapsed="false" customWidth="true" hidden="false" outlineLevel="0" max="14849" min="14849" style="111" width="10.15"/>
    <col collapsed="false" customWidth="true" hidden="false" outlineLevel="0" max="14851" min="14850" style="111" width="14.69"/>
    <col collapsed="false" customWidth="true" hidden="false" outlineLevel="0" max="14852" min="14852" style="111" width="19.15"/>
    <col collapsed="false" customWidth="true" hidden="false" outlineLevel="0" max="14853" min="14853" style="111" width="18.69"/>
    <col collapsed="false" customWidth="false" hidden="false" outlineLevel="0" max="15094" min="14854" style="111" width="9.15"/>
    <col collapsed="false" customWidth="true" hidden="false" outlineLevel="0" max="15095" min="15095" style="111" width="2"/>
    <col collapsed="false" customWidth="true" hidden="false" outlineLevel="0" max="15096" min="15096" style="111" width="6.38"/>
    <col collapsed="false" customWidth="true" hidden="false" outlineLevel="0" max="15097" min="15097" style="111" width="67.69"/>
    <col collapsed="false" customWidth="true" hidden="false" outlineLevel="0" max="15103" min="15098" style="111" width="17"/>
    <col collapsed="false" customWidth="true" hidden="false" outlineLevel="0" max="15104" min="15104" style="111" width="8.3"/>
    <col collapsed="false" customWidth="true" hidden="false" outlineLevel="0" max="15105" min="15105" style="111" width="10.15"/>
    <col collapsed="false" customWidth="true" hidden="false" outlineLevel="0" max="15107" min="15106" style="111" width="14.69"/>
    <col collapsed="false" customWidth="true" hidden="false" outlineLevel="0" max="15108" min="15108" style="111" width="19.15"/>
    <col collapsed="false" customWidth="true" hidden="false" outlineLevel="0" max="15109" min="15109" style="111" width="18.69"/>
    <col collapsed="false" customWidth="false" hidden="false" outlineLevel="0" max="15350" min="15110" style="111" width="9.15"/>
    <col collapsed="false" customWidth="true" hidden="false" outlineLevel="0" max="15351" min="15351" style="111" width="2"/>
    <col collapsed="false" customWidth="true" hidden="false" outlineLevel="0" max="15352" min="15352" style="111" width="6.38"/>
    <col collapsed="false" customWidth="true" hidden="false" outlineLevel="0" max="15353" min="15353" style="111" width="67.69"/>
    <col collapsed="false" customWidth="true" hidden="false" outlineLevel="0" max="15359" min="15354" style="111" width="17"/>
    <col collapsed="false" customWidth="true" hidden="false" outlineLevel="0" max="15360" min="15360" style="111" width="8.3"/>
    <col collapsed="false" customWidth="true" hidden="false" outlineLevel="0" max="15361" min="15361" style="111" width="10.15"/>
    <col collapsed="false" customWidth="true" hidden="false" outlineLevel="0" max="15363" min="15362" style="111" width="14.69"/>
    <col collapsed="false" customWidth="true" hidden="false" outlineLevel="0" max="15364" min="15364" style="111" width="19.15"/>
    <col collapsed="false" customWidth="true" hidden="false" outlineLevel="0" max="15365" min="15365" style="111" width="18.69"/>
    <col collapsed="false" customWidth="false" hidden="false" outlineLevel="0" max="15606" min="15366" style="111" width="9.15"/>
    <col collapsed="false" customWidth="true" hidden="false" outlineLevel="0" max="15607" min="15607" style="111" width="2"/>
    <col collapsed="false" customWidth="true" hidden="false" outlineLevel="0" max="15608" min="15608" style="111" width="6.38"/>
    <col collapsed="false" customWidth="true" hidden="false" outlineLevel="0" max="15609" min="15609" style="111" width="67.69"/>
    <col collapsed="false" customWidth="true" hidden="false" outlineLevel="0" max="15615" min="15610" style="111" width="17"/>
    <col collapsed="false" customWidth="true" hidden="false" outlineLevel="0" max="15616" min="15616" style="111" width="8.3"/>
    <col collapsed="false" customWidth="true" hidden="false" outlineLevel="0" max="15617" min="15617" style="111" width="10.15"/>
    <col collapsed="false" customWidth="true" hidden="false" outlineLevel="0" max="15619" min="15618" style="111" width="14.69"/>
    <col collapsed="false" customWidth="true" hidden="false" outlineLevel="0" max="15620" min="15620" style="111" width="19.15"/>
    <col collapsed="false" customWidth="true" hidden="false" outlineLevel="0" max="15621" min="15621" style="111" width="18.69"/>
    <col collapsed="false" customWidth="false" hidden="false" outlineLevel="0" max="15862" min="15622" style="111" width="9.15"/>
    <col collapsed="false" customWidth="true" hidden="false" outlineLevel="0" max="15863" min="15863" style="111" width="2"/>
    <col collapsed="false" customWidth="true" hidden="false" outlineLevel="0" max="15864" min="15864" style="111" width="6.38"/>
    <col collapsed="false" customWidth="true" hidden="false" outlineLevel="0" max="15865" min="15865" style="111" width="67.69"/>
    <col collapsed="false" customWidth="true" hidden="false" outlineLevel="0" max="15871" min="15866" style="111" width="17"/>
    <col collapsed="false" customWidth="true" hidden="false" outlineLevel="0" max="15872" min="15872" style="111" width="8.3"/>
    <col collapsed="false" customWidth="true" hidden="false" outlineLevel="0" max="15873" min="15873" style="111" width="10.15"/>
    <col collapsed="false" customWidth="true" hidden="false" outlineLevel="0" max="15875" min="15874" style="111" width="14.69"/>
    <col collapsed="false" customWidth="true" hidden="false" outlineLevel="0" max="15876" min="15876" style="111" width="19.15"/>
    <col collapsed="false" customWidth="true" hidden="false" outlineLevel="0" max="15877" min="15877" style="111" width="18.69"/>
    <col collapsed="false" customWidth="false" hidden="false" outlineLevel="0" max="16118" min="15878" style="111" width="9.15"/>
    <col collapsed="false" customWidth="true" hidden="false" outlineLevel="0" max="16119" min="16119" style="111" width="2"/>
    <col collapsed="false" customWidth="true" hidden="false" outlineLevel="0" max="16120" min="16120" style="111" width="6.38"/>
    <col collapsed="false" customWidth="true" hidden="false" outlineLevel="0" max="16121" min="16121" style="111" width="67.69"/>
    <col collapsed="false" customWidth="true" hidden="false" outlineLevel="0" max="16127" min="16122" style="111" width="17"/>
    <col collapsed="false" customWidth="true" hidden="false" outlineLevel="0" max="16128" min="16128" style="111" width="8.3"/>
    <col collapsed="false" customWidth="true" hidden="false" outlineLevel="0" max="16129" min="16129" style="111" width="10.15"/>
    <col collapsed="false" customWidth="true" hidden="false" outlineLevel="0" max="16131" min="16130" style="111" width="14.69"/>
    <col collapsed="false" customWidth="true" hidden="false" outlineLevel="0" max="16132" min="16132" style="111" width="19.15"/>
    <col collapsed="false" customWidth="true" hidden="false" outlineLevel="0" max="16133" min="16133" style="111" width="18.69"/>
    <col collapsed="false" customWidth="false" hidden="false" outlineLevel="0" max="16384" min="16134" style="111" width="9.15"/>
  </cols>
  <sheetData>
    <row r="1" s="71" customFormat="true" ht="18" hidden="false" customHeight="true" outlineLevel="0" collapsed="false">
      <c r="A1" s="112" t="s">
        <v>47</v>
      </c>
      <c r="B1" s="112"/>
      <c r="C1" s="112"/>
      <c r="D1" s="112"/>
      <c r="E1" s="112"/>
      <c r="F1" s="113"/>
    </row>
    <row r="2" s="71" customFormat="true" ht="18" hidden="false" customHeight="true" outlineLevel="0" collapsed="false">
      <c r="A2" s="112" t="s">
        <v>48</v>
      </c>
      <c r="B2" s="112"/>
      <c r="C2" s="112"/>
      <c r="D2" s="112"/>
      <c r="E2" s="112"/>
      <c r="F2" s="113"/>
    </row>
    <row r="3" s="71" customFormat="true" ht="18" hidden="false" customHeight="true" outlineLevel="0" collapsed="false">
      <c r="A3" s="113"/>
      <c r="B3" s="113"/>
      <c r="C3" s="113"/>
      <c r="D3" s="113"/>
      <c r="E3" s="114"/>
      <c r="F3" s="113"/>
    </row>
    <row r="4" s="119" customFormat="true" ht="15" hidden="false" customHeight="true" outlineLevel="0" collapsed="false">
      <c r="A4" s="115" t="s">
        <v>49</v>
      </c>
      <c r="B4" s="115"/>
      <c r="C4" s="116"/>
      <c r="D4" s="116"/>
      <c r="E4" s="117"/>
      <c r="F4" s="118"/>
    </row>
    <row r="5" s="124" customFormat="true" ht="15" hidden="false" customHeight="true" outlineLevel="0" collapsed="false">
      <c r="A5" s="120" t="s">
        <v>50</v>
      </c>
      <c r="B5" s="120"/>
      <c r="C5" s="121"/>
      <c r="D5" s="121"/>
      <c r="E5" s="122"/>
      <c r="F5" s="123"/>
    </row>
    <row r="6" s="119" customFormat="true" ht="15" hidden="false" customHeight="true" outlineLevel="0" collapsed="false">
      <c r="A6" s="125" t="s">
        <v>51</v>
      </c>
      <c r="B6" s="125"/>
      <c r="C6" s="126"/>
      <c r="D6" s="121"/>
      <c r="E6" s="122"/>
      <c r="F6" s="123"/>
    </row>
    <row r="7" s="119" customFormat="true" ht="15" hidden="false" customHeight="true" outlineLevel="0" collapsed="false">
      <c r="A7" s="120" t="s">
        <v>52</v>
      </c>
      <c r="B7" s="120"/>
      <c r="C7" s="121"/>
      <c r="D7" s="121"/>
      <c r="E7" s="122"/>
      <c r="F7" s="123"/>
    </row>
    <row r="8" s="119" customFormat="true" ht="15" hidden="false" customHeight="true" outlineLevel="0" collapsed="false">
      <c r="A8" s="127" t="s">
        <v>53</v>
      </c>
      <c r="B8" s="127"/>
      <c r="C8" s="128" t="n">
        <f aca="false">+C16+C23+C34+C41+C49+C56+C62+C71</f>
        <v>10316763.92</v>
      </c>
      <c r="D8" s="128" t="n">
        <f aca="false">+D16+D23+D34+D41+D49+D56+D62+D71+D79</f>
        <v>9253662.68</v>
      </c>
      <c r="E8" s="129" t="n">
        <f aca="false">D8/C8</f>
        <v>0.896954001444282</v>
      </c>
      <c r="F8" s="123"/>
      <c r="G8" s="130"/>
    </row>
    <row r="9" customFormat="false" ht="15.75" hidden="false" customHeight="false" outlineLevel="0" collapsed="false">
      <c r="A9" s="131"/>
      <c r="B9" s="131"/>
      <c r="C9" s="131"/>
      <c r="D9" s="131"/>
      <c r="E9" s="131"/>
    </row>
    <row r="10" s="49" customFormat="true" ht="15.75" hidden="false" customHeight="false" outlineLevel="0" collapsed="false">
      <c r="A10" s="132" t="s">
        <v>54</v>
      </c>
      <c r="B10" s="133"/>
      <c r="C10" s="133"/>
      <c r="D10" s="133"/>
      <c r="E10" s="134"/>
      <c r="F10" s="135"/>
    </row>
    <row r="11" s="140" customFormat="true" ht="24" hidden="false" customHeight="true" outlineLevel="0" collapsed="false">
      <c r="A11" s="136" t="s">
        <v>55</v>
      </c>
      <c r="B11" s="137" t="s">
        <v>56</v>
      </c>
      <c r="C11" s="137" t="s">
        <v>57</v>
      </c>
      <c r="D11" s="137" t="s">
        <v>58</v>
      </c>
      <c r="E11" s="138" t="s">
        <v>59</v>
      </c>
      <c r="F11" s="139"/>
      <c r="G11" s="139"/>
      <c r="WVN11" s="49"/>
      <c r="WVO11" s="49"/>
      <c r="WVP11" s="49"/>
      <c r="WVQ11" s="49"/>
      <c r="WVR11" s="49"/>
      <c r="WVS11" s="49"/>
      <c r="WVT11" s="49"/>
      <c r="WVU11" s="49"/>
      <c r="WVV11" s="49"/>
      <c r="WVW11" s="49"/>
      <c r="WVX11" s="49"/>
      <c r="WVY11" s="49"/>
      <c r="WVZ11" s="49"/>
      <c r="WWA11" s="49"/>
      <c r="WWB11" s="49"/>
      <c r="WWC11" s="49"/>
      <c r="WWD11" s="49"/>
      <c r="WWE11" s="49"/>
      <c r="WWF11" s="49"/>
      <c r="WWG11" s="49"/>
      <c r="WWH11" s="49"/>
      <c r="WWI11" s="49"/>
      <c r="WWJ11" s="49"/>
      <c r="WWK11" s="49"/>
      <c r="WWL11" s="49"/>
      <c r="WWM11" s="49"/>
      <c r="WWN11" s="49"/>
      <c r="WWO11" s="49"/>
      <c r="WWP11" s="49"/>
      <c r="WWQ11" s="49"/>
      <c r="WWR11" s="49"/>
      <c r="WWS11" s="49"/>
      <c r="WWT11" s="49"/>
      <c r="WWU11" s="49"/>
      <c r="WWV11" s="49"/>
      <c r="WWW11" s="49"/>
      <c r="WWX11" s="49"/>
      <c r="WWY11" s="49"/>
      <c r="WWZ11" s="49"/>
      <c r="WXA11" s="49"/>
      <c r="WXB11" s="49"/>
      <c r="WXC11" s="49"/>
      <c r="WXD11" s="49"/>
      <c r="WXE11" s="49"/>
      <c r="WXF11" s="49"/>
      <c r="WXG11" s="49"/>
      <c r="WXH11" s="49"/>
      <c r="WXI11" s="49"/>
      <c r="WXJ11" s="49"/>
      <c r="WXK11" s="49"/>
      <c r="WXL11" s="49"/>
      <c r="WXM11" s="49"/>
      <c r="WXN11" s="49"/>
      <c r="WXO11" s="49"/>
      <c r="WXP11" s="49"/>
      <c r="WXQ11" s="49"/>
      <c r="WXR11" s="49"/>
      <c r="WXS11" s="49"/>
      <c r="WXT11" s="49"/>
      <c r="WXU11" s="49"/>
      <c r="WXV11" s="49"/>
      <c r="WXW11" s="49"/>
      <c r="WXX11" s="49"/>
      <c r="WXY11" s="49"/>
      <c r="WXZ11" s="49"/>
      <c r="WYA11" s="49"/>
      <c r="WYB11" s="49"/>
      <c r="WYC11" s="49"/>
      <c r="WYD11" s="49"/>
      <c r="WYE11" s="49"/>
      <c r="WYF11" s="49"/>
      <c r="WYG11" s="49"/>
      <c r="WYH11" s="49"/>
      <c r="WYI11" s="49"/>
      <c r="WYJ11" s="49"/>
      <c r="WYK11" s="49"/>
      <c r="WYL11" s="49"/>
      <c r="WYM11" s="49"/>
      <c r="WYN11" s="49"/>
      <c r="WYO11" s="49"/>
      <c r="WYP11" s="49"/>
      <c r="WYQ11" s="49"/>
      <c r="WYR11" s="49"/>
      <c r="WYS11" s="49"/>
      <c r="WYT11" s="49"/>
      <c r="WYU11" s="49"/>
      <c r="WYV11" s="49"/>
      <c r="WYW11" s="49"/>
      <c r="WYX11" s="49"/>
      <c r="WYY11" s="49"/>
      <c r="WYZ11" s="49"/>
      <c r="WZA11" s="49"/>
      <c r="WZB11" s="49"/>
      <c r="WZC11" s="49"/>
      <c r="WZD11" s="49"/>
      <c r="WZE11" s="49"/>
      <c r="WZF11" s="49"/>
      <c r="WZG11" s="49"/>
      <c r="WZH11" s="49"/>
      <c r="WZI11" s="49"/>
      <c r="WZJ11" s="49"/>
      <c r="WZK11" s="49"/>
      <c r="WZL11" s="49"/>
      <c r="WZM11" s="49"/>
      <c r="WZN11" s="49"/>
      <c r="WZO11" s="49"/>
      <c r="WZP11" s="49"/>
      <c r="WZQ11" s="49"/>
      <c r="WZR11" s="49"/>
      <c r="WZS11" s="49"/>
      <c r="WZT11" s="49"/>
      <c r="WZU11" s="49"/>
      <c r="WZV11" s="49"/>
      <c r="WZW11" s="49"/>
      <c r="WZX11" s="49"/>
      <c r="WZY11" s="49"/>
      <c r="WZZ11" s="49"/>
      <c r="XAA11" s="49"/>
      <c r="XAB11" s="49"/>
      <c r="XAC11" s="49"/>
      <c r="XAD11" s="49"/>
      <c r="XAE11" s="49"/>
      <c r="XAF11" s="49"/>
      <c r="XAG11" s="49"/>
      <c r="XAH11" s="49"/>
      <c r="XAI11" s="49"/>
      <c r="XAJ11" s="49"/>
      <c r="XAK11" s="49"/>
      <c r="XAL11" s="49"/>
      <c r="XAM11" s="49"/>
      <c r="XAN11" s="49"/>
      <c r="XAO11" s="49"/>
      <c r="XAP11" s="49"/>
      <c r="XAQ11" s="49"/>
      <c r="XAR11" s="49"/>
      <c r="XAS11" s="49"/>
      <c r="XAT11" s="49"/>
      <c r="XAU11" s="49"/>
      <c r="XAV11" s="49"/>
      <c r="XAW11" s="49"/>
      <c r="XAX11" s="49"/>
      <c r="XAY11" s="49"/>
      <c r="XAZ11" s="49"/>
      <c r="XBA11" s="49"/>
      <c r="XBB11" s="49"/>
      <c r="XBC11" s="49"/>
      <c r="XBD11" s="49"/>
      <c r="XBE11" s="49"/>
      <c r="XBF11" s="49"/>
      <c r="XBG11" s="49"/>
      <c r="XBH11" s="49"/>
      <c r="XBI11" s="49"/>
      <c r="XBJ11" s="49"/>
      <c r="XBK11" s="49"/>
      <c r="XBL11" s="49"/>
      <c r="XBM11" s="49"/>
      <c r="XBN11" s="49"/>
      <c r="XBO11" s="49"/>
      <c r="XBP11" s="49"/>
      <c r="XBQ11" s="49"/>
      <c r="XBR11" s="49"/>
      <c r="XBS11" s="49"/>
      <c r="XBT11" s="49"/>
      <c r="XBU11" s="49"/>
      <c r="XBV11" s="49"/>
      <c r="XBW11" s="49"/>
      <c r="XBX11" s="49"/>
      <c r="XBY11" s="49"/>
      <c r="XBZ11" s="49"/>
      <c r="XCA11" s="49"/>
      <c r="XCB11" s="49"/>
      <c r="XCC11" s="49"/>
      <c r="XCD11" s="49"/>
      <c r="XCE11" s="49"/>
      <c r="XCF11" s="49"/>
      <c r="XCG11" s="49"/>
      <c r="XCH11" s="49"/>
      <c r="XCI11" s="49"/>
      <c r="XCJ11" s="49"/>
      <c r="XCK11" s="49"/>
      <c r="XCL11" s="49"/>
      <c r="XCM11" s="49"/>
      <c r="XCN11" s="49"/>
      <c r="XCO11" s="49"/>
      <c r="XCP11" s="49"/>
      <c r="XCQ11" s="49"/>
      <c r="XCR11" s="49"/>
      <c r="XCS11" s="49"/>
      <c r="XCT11" s="49"/>
      <c r="XCU11" s="49"/>
      <c r="XCV11" s="49"/>
      <c r="XCW11" s="49"/>
      <c r="XCX11" s="49"/>
      <c r="XCY11" s="49"/>
      <c r="XCZ11" s="49"/>
      <c r="XDA11" s="49"/>
      <c r="XDB11" s="49"/>
      <c r="XDC11" s="49"/>
      <c r="XDD11" s="49"/>
      <c r="XDE11" s="49"/>
      <c r="XDF11" s="49"/>
      <c r="XDG11" s="49"/>
      <c r="XDH11" s="49"/>
      <c r="XDI11" s="49"/>
      <c r="XDJ11" s="49"/>
      <c r="XDK11" s="49"/>
      <c r="XDL11" s="49"/>
      <c r="XDM11" s="49"/>
      <c r="XDN11" s="49"/>
      <c r="XDO11" s="49"/>
      <c r="XDP11" s="49"/>
      <c r="XDQ11" s="49"/>
      <c r="XDR11" s="49"/>
      <c r="XDS11" s="49"/>
      <c r="XDT11" s="49"/>
      <c r="XDU11" s="49"/>
      <c r="XDV11" s="49"/>
      <c r="XDW11" s="49"/>
      <c r="XDX11" s="49"/>
      <c r="XDY11" s="49"/>
      <c r="XDZ11" s="49"/>
      <c r="XEA11" s="49"/>
      <c r="XEB11" s="49"/>
      <c r="XEC11" s="49"/>
      <c r="XED11" s="49"/>
      <c r="XEE11" s="49"/>
      <c r="XEF11" s="49"/>
      <c r="XEG11" s="49"/>
      <c r="XEH11" s="49"/>
      <c r="XEI11" s="49"/>
      <c r="XEJ11" s="49"/>
      <c r="XEK11" s="49"/>
      <c r="XEL11" s="49"/>
      <c r="XEM11" s="49"/>
      <c r="XEN11" s="49"/>
      <c r="XEO11" s="49"/>
      <c r="XEP11" s="49"/>
      <c r="XEQ11" s="49"/>
      <c r="XER11" s="49"/>
      <c r="XES11" s="49"/>
      <c r="XET11" s="49"/>
      <c r="XEU11" s="49"/>
      <c r="XEV11" s="49"/>
      <c r="XEW11" s="49"/>
      <c r="XEX11" s="49"/>
      <c r="XEY11" s="49"/>
      <c r="XEZ11" s="49"/>
      <c r="XFA11" s="49"/>
      <c r="XFB11" s="49"/>
      <c r="XFC11" s="49"/>
      <c r="XFD11" s="49"/>
    </row>
    <row r="12" s="140" customFormat="true" ht="15.75" hidden="false" customHeight="false" outlineLevel="0" collapsed="false">
      <c r="A12" s="141" t="n">
        <v>67</v>
      </c>
      <c r="B12" s="142" t="s">
        <v>60</v>
      </c>
      <c r="C12" s="143" t="n">
        <f aca="false">+C13</f>
        <v>2007313.02</v>
      </c>
      <c r="D12" s="143" t="n">
        <f aca="false">D13</f>
        <v>904009.61</v>
      </c>
      <c r="E12" s="144" t="n">
        <f aca="false">IFERROR(D12/C12,0)</f>
        <v>0.450358066227259</v>
      </c>
      <c r="F12" s="139"/>
      <c r="G12" s="139"/>
    </row>
    <row r="13" customFormat="false" ht="14.25" hidden="false" customHeight="true" outlineLevel="0" collapsed="false">
      <c r="A13" s="145" t="n">
        <v>671</v>
      </c>
      <c r="B13" s="146" t="s">
        <v>61</v>
      </c>
      <c r="C13" s="147" t="n">
        <f aca="false">SUM(C14:C15)</f>
        <v>2007313.02</v>
      </c>
      <c r="D13" s="147" t="n">
        <f aca="false">SUM(D14:D15)</f>
        <v>904009.61</v>
      </c>
      <c r="E13" s="148" t="n">
        <f aca="false">IFERROR(D13/C13,0)</f>
        <v>0.450358066227259</v>
      </c>
    </row>
    <row r="14" customFormat="false" ht="14.25" hidden="false" customHeight="true" outlineLevel="0" collapsed="false">
      <c r="A14" s="149" t="n">
        <v>6711</v>
      </c>
      <c r="B14" s="150" t="s">
        <v>62</v>
      </c>
      <c r="C14" s="151" t="n">
        <v>1806901.59</v>
      </c>
      <c r="D14" s="151" t="n">
        <v>768013.3</v>
      </c>
      <c r="E14" s="152" t="n">
        <f aca="false">IFERROR(D14/C14,0)</f>
        <v>0.425044343449828</v>
      </c>
    </row>
    <row r="15" s="154" customFormat="true" ht="14.25" hidden="false" customHeight="true" outlineLevel="0" collapsed="false">
      <c r="A15" s="149" t="n">
        <v>6712</v>
      </c>
      <c r="B15" s="150" t="s">
        <v>63</v>
      </c>
      <c r="C15" s="151" t="n">
        <v>200411.43</v>
      </c>
      <c r="D15" s="151" t="n">
        <v>135996.31</v>
      </c>
      <c r="E15" s="152" t="n">
        <f aca="false">IFERROR(D15/C15,0)</f>
        <v>0.678585597637819</v>
      </c>
      <c r="F15" s="153"/>
      <c r="G15" s="153"/>
    </row>
    <row r="16" customFormat="false" ht="15.75" hidden="false" customHeight="false" outlineLevel="0" collapsed="false">
      <c r="A16" s="155" t="s">
        <v>64</v>
      </c>
      <c r="B16" s="155"/>
      <c r="C16" s="156" t="n">
        <f aca="false">+C12</f>
        <v>2007313.02</v>
      </c>
      <c r="D16" s="156" t="n">
        <f aca="false">+D12</f>
        <v>904009.61</v>
      </c>
      <c r="E16" s="157" t="n">
        <f aca="false">IFERROR(D16/C16,0)</f>
        <v>0.450358066227259</v>
      </c>
      <c r="WVN16" s="140"/>
      <c r="WVO16" s="140"/>
      <c r="WVP16" s="140"/>
      <c r="WVQ16" s="140"/>
      <c r="WVR16" s="140"/>
      <c r="WVS16" s="140"/>
      <c r="WVT16" s="140"/>
      <c r="WVU16" s="140"/>
      <c r="WVV16" s="140"/>
      <c r="WVW16" s="140"/>
      <c r="WVX16" s="140"/>
      <c r="WVY16" s="140"/>
      <c r="WVZ16" s="140"/>
      <c r="WWA16" s="140"/>
      <c r="WWB16" s="140"/>
      <c r="WWC16" s="140"/>
      <c r="WWD16" s="140"/>
      <c r="WWE16" s="140"/>
      <c r="WWF16" s="140"/>
      <c r="WWG16" s="140"/>
      <c r="WWH16" s="140"/>
      <c r="WWI16" s="140"/>
      <c r="WWJ16" s="140"/>
      <c r="WWK16" s="140"/>
      <c r="WWL16" s="140"/>
      <c r="WWM16" s="140"/>
      <c r="WWN16" s="140"/>
      <c r="WWO16" s="140"/>
      <c r="WWP16" s="140"/>
      <c r="WWQ16" s="140"/>
      <c r="WWR16" s="140"/>
      <c r="WWS16" s="140"/>
      <c r="WWT16" s="140"/>
      <c r="WWU16" s="140"/>
      <c r="WWV16" s="140"/>
      <c r="WWW16" s="140"/>
      <c r="WWX16" s="140"/>
      <c r="WWY16" s="140"/>
      <c r="WWZ16" s="140"/>
      <c r="WXA16" s="140"/>
      <c r="WXB16" s="140"/>
      <c r="WXC16" s="140"/>
      <c r="WXD16" s="140"/>
      <c r="WXE16" s="140"/>
      <c r="WXF16" s="140"/>
      <c r="WXG16" s="140"/>
      <c r="WXH16" s="140"/>
      <c r="WXI16" s="140"/>
      <c r="WXJ16" s="140"/>
      <c r="WXK16" s="140"/>
      <c r="WXL16" s="140"/>
      <c r="WXM16" s="140"/>
      <c r="WXN16" s="140"/>
      <c r="WXO16" s="140"/>
      <c r="WXP16" s="140"/>
      <c r="WXQ16" s="140"/>
      <c r="WXR16" s="140"/>
      <c r="WXS16" s="140"/>
      <c r="WXT16" s="140"/>
      <c r="WXU16" s="140"/>
      <c r="WXV16" s="140"/>
      <c r="WXW16" s="140"/>
      <c r="WXX16" s="140"/>
      <c r="WXY16" s="140"/>
      <c r="WXZ16" s="140"/>
      <c r="WYA16" s="140"/>
      <c r="WYB16" s="140"/>
      <c r="WYC16" s="140"/>
      <c r="WYD16" s="140"/>
      <c r="WYE16" s="140"/>
      <c r="WYF16" s="140"/>
      <c r="WYG16" s="140"/>
      <c r="WYH16" s="140"/>
      <c r="WYI16" s="140"/>
      <c r="WYJ16" s="140"/>
      <c r="WYK16" s="140"/>
      <c r="WYL16" s="140"/>
      <c r="WYM16" s="140"/>
      <c r="WYN16" s="140"/>
      <c r="WYO16" s="140"/>
      <c r="WYP16" s="140"/>
      <c r="WYQ16" s="140"/>
      <c r="WYR16" s="140"/>
      <c r="WYS16" s="140"/>
      <c r="WYT16" s="140"/>
      <c r="WYU16" s="140"/>
      <c r="WYV16" s="140"/>
      <c r="WYW16" s="140"/>
      <c r="WYX16" s="140"/>
      <c r="WYY16" s="140"/>
      <c r="WYZ16" s="140"/>
      <c r="WZA16" s="140"/>
      <c r="WZB16" s="140"/>
      <c r="WZC16" s="140"/>
      <c r="WZD16" s="140"/>
      <c r="WZE16" s="140"/>
      <c r="WZF16" s="140"/>
      <c r="WZG16" s="140"/>
      <c r="WZH16" s="140"/>
      <c r="WZI16" s="140"/>
      <c r="WZJ16" s="140"/>
      <c r="WZK16" s="140"/>
      <c r="WZL16" s="140"/>
      <c r="WZM16" s="140"/>
      <c r="WZN16" s="140"/>
      <c r="WZO16" s="140"/>
      <c r="WZP16" s="140"/>
      <c r="WZQ16" s="140"/>
      <c r="WZR16" s="140"/>
      <c r="WZS16" s="140"/>
      <c r="WZT16" s="140"/>
      <c r="WZU16" s="140"/>
      <c r="WZV16" s="140"/>
      <c r="WZW16" s="140"/>
      <c r="WZX16" s="140"/>
      <c r="WZY16" s="140"/>
      <c r="WZZ16" s="140"/>
      <c r="XAA16" s="140"/>
      <c r="XAB16" s="140"/>
      <c r="XAC16" s="140"/>
      <c r="XAD16" s="140"/>
      <c r="XAE16" s="140"/>
      <c r="XAF16" s="140"/>
      <c r="XAG16" s="140"/>
      <c r="XAH16" s="140"/>
      <c r="XAI16" s="140"/>
      <c r="XAJ16" s="140"/>
      <c r="XAK16" s="140"/>
      <c r="XAL16" s="140"/>
      <c r="XAM16" s="140"/>
      <c r="XAN16" s="140"/>
      <c r="XAO16" s="140"/>
      <c r="XAP16" s="140"/>
      <c r="XAQ16" s="140"/>
      <c r="XAR16" s="140"/>
      <c r="XAS16" s="140"/>
      <c r="XAT16" s="140"/>
      <c r="XAU16" s="140"/>
      <c r="XAV16" s="140"/>
      <c r="XAW16" s="140"/>
      <c r="XAX16" s="140"/>
      <c r="XAY16" s="140"/>
      <c r="XAZ16" s="140"/>
      <c r="XBA16" s="140"/>
      <c r="XBB16" s="140"/>
      <c r="XBC16" s="140"/>
      <c r="XBD16" s="140"/>
      <c r="XBE16" s="140"/>
      <c r="XBF16" s="140"/>
      <c r="XBG16" s="140"/>
      <c r="XBH16" s="140"/>
      <c r="XBI16" s="140"/>
      <c r="XBJ16" s="140"/>
      <c r="XBK16" s="140"/>
      <c r="XBL16" s="140"/>
      <c r="XBM16" s="140"/>
      <c r="XBN16" s="140"/>
      <c r="XBO16" s="140"/>
      <c r="XBP16" s="140"/>
      <c r="XBQ16" s="140"/>
      <c r="XBR16" s="140"/>
      <c r="XBS16" s="140"/>
      <c r="XBT16" s="140"/>
      <c r="XBU16" s="140"/>
      <c r="XBV16" s="140"/>
      <c r="XBW16" s="140"/>
      <c r="XBX16" s="140"/>
      <c r="XBY16" s="140"/>
      <c r="XBZ16" s="140"/>
      <c r="XCA16" s="140"/>
      <c r="XCB16" s="140"/>
      <c r="XCC16" s="140"/>
      <c r="XCD16" s="140"/>
      <c r="XCE16" s="140"/>
      <c r="XCF16" s="140"/>
      <c r="XCG16" s="140"/>
      <c r="XCH16" s="140"/>
      <c r="XCI16" s="140"/>
      <c r="XCJ16" s="140"/>
      <c r="XCK16" s="140"/>
      <c r="XCL16" s="140"/>
      <c r="XCM16" s="140"/>
      <c r="XCN16" s="140"/>
      <c r="XCO16" s="140"/>
      <c r="XCP16" s="140"/>
      <c r="XCQ16" s="140"/>
      <c r="XCR16" s="140"/>
      <c r="XCS16" s="140"/>
      <c r="XCT16" s="140"/>
      <c r="XCU16" s="140"/>
      <c r="XCV16" s="140"/>
      <c r="XCW16" s="140"/>
      <c r="XCX16" s="140"/>
      <c r="XCY16" s="140"/>
      <c r="XCZ16" s="140"/>
      <c r="XDA16" s="140"/>
      <c r="XDB16" s="140"/>
      <c r="XDC16" s="140"/>
      <c r="XDD16" s="140"/>
      <c r="XDE16" s="140"/>
      <c r="XDF16" s="140"/>
      <c r="XDG16" s="140"/>
      <c r="XDH16" s="140"/>
      <c r="XDI16" s="140"/>
      <c r="XDJ16" s="140"/>
      <c r="XDK16" s="140"/>
      <c r="XDL16" s="140"/>
      <c r="XDM16" s="140"/>
      <c r="XDN16" s="140"/>
      <c r="XDO16" s="140"/>
      <c r="XDP16" s="140"/>
      <c r="XDQ16" s="140"/>
      <c r="XDR16" s="140"/>
      <c r="XDS16" s="140"/>
      <c r="XDT16" s="140"/>
      <c r="XDU16" s="140"/>
      <c r="XDV16" s="140"/>
      <c r="XDW16" s="140"/>
      <c r="XDX16" s="140"/>
      <c r="XDY16" s="140"/>
      <c r="XDZ16" s="140"/>
      <c r="XEA16" s="140"/>
      <c r="XEB16" s="140"/>
      <c r="XEC16" s="140"/>
      <c r="XED16" s="140"/>
      <c r="XEE16" s="140"/>
      <c r="XEF16" s="140"/>
      <c r="XEG16" s="140"/>
      <c r="XEH16" s="140"/>
      <c r="XEI16" s="140"/>
      <c r="XEJ16" s="140"/>
      <c r="XEK16" s="140"/>
      <c r="XEL16" s="140"/>
      <c r="XEM16" s="140"/>
      <c r="XEN16" s="140"/>
      <c r="XEO16" s="140"/>
      <c r="XEP16" s="140"/>
      <c r="XEQ16" s="140"/>
      <c r="XER16" s="140"/>
      <c r="XES16" s="140"/>
      <c r="XET16" s="140"/>
      <c r="XEU16" s="140"/>
      <c r="XEV16" s="140"/>
      <c r="XEW16" s="140"/>
      <c r="XEX16" s="140"/>
      <c r="XEY16" s="140"/>
      <c r="XEZ16" s="140"/>
      <c r="XFA16" s="140"/>
      <c r="XFB16" s="140"/>
      <c r="XFC16" s="140"/>
      <c r="XFD16" s="140"/>
    </row>
    <row r="17" customFormat="false" ht="15.75" hidden="false" customHeight="false" outlineLevel="0" collapsed="false">
      <c r="A17" s="158"/>
      <c r="B17" s="158"/>
      <c r="C17" s="159"/>
      <c r="D17" s="159"/>
      <c r="E17" s="160"/>
    </row>
    <row r="18" s="49" customFormat="true" ht="15.75" hidden="false" customHeight="false" outlineLevel="0" collapsed="false">
      <c r="A18" s="132" t="s">
        <v>65</v>
      </c>
      <c r="B18" s="133"/>
      <c r="C18" s="133"/>
      <c r="D18" s="133"/>
      <c r="E18" s="134"/>
      <c r="F18" s="135"/>
      <c r="WVN18" s="154"/>
      <c r="WVO18" s="154"/>
      <c r="WVP18" s="154"/>
      <c r="WVQ18" s="154"/>
      <c r="WVR18" s="154"/>
      <c r="WVS18" s="154"/>
      <c r="WVT18" s="154"/>
      <c r="WVU18" s="154"/>
      <c r="WVV18" s="154"/>
      <c r="WVW18" s="154"/>
      <c r="WVX18" s="154"/>
      <c r="WVY18" s="154"/>
      <c r="WVZ18" s="154"/>
      <c r="WWA18" s="154"/>
      <c r="WWB18" s="154"/>
      <c r="WWC18" s="154"/>
      <c r="WWD18" s="154"/>
      <c r="WWE18" s="154"/>
      <c r="WWF18" s="154"/>
      <c r="WWG18" s="154"/>
      <c r="WWH18" s="154"/>
      <c r="WWI18" s="154"/>
      <c r="WWJ18" s="154"/>
      <c r="WWK18" s="154"/>
      <c r="WWL18" s="154"/>
      <c r="WWM18" s="154"/>
      <c r="WWN18" s="154"/>
      <c r="WWO18" s="154"/>
      <c r="WWP18" s="154"/>
      <c r="WWQ18" s="154"/>
      <c r="WWR18" s="154"/>
      <c r="WWS18" s="154"/>
      <c r="WWT18" s="154"/>
      <c r="WWU18" s="154"/>
      <c r="WWV18" s="154"/>
      <c r="WWW18" s="154"/>
      <c r="WWX18" s="154"/>
      <c r="WWY18" s="154"/>
      <c r="WWZ18" s="154"/>
      <c r="WXA18" s="154"/>
      <c r="WXB18" s="154"/>
      <c r="WXC18" s="154"/>
      <c r="WXD18" s="154"/>
      <c r="WXE18" s="154"/>
      <c r="WXF18" s="154"/>
      <c r="WXG18" s="154"/>
      <c r="WXH18" s="154"/>
      <c r="WXI18" s="154"/>
      <c r="WXJ18" s="154"/>
      <c r="WXK18" s="154"/>
      <c r="WXL18" s="154"/>
      <c r="WXM18" s="154"/>
      <c r="WXN18" s="154"/>
      <c r="WXO18" s="154"/>
      <c r="WXP18" s="154"/>
      <c r="WXQ18" s="154"/>
      <c r="WXR18" s="154"/>
      <c r="WXS18" s="154"/>
      <c r="WXT18" s="154"/>
      <c r="WXU18" s="154"/>
      <c r="WXV18" s="154"/>
      <c r="WXW18" s="154"/>
      <c r="WXX18" s="154"/>
      <c r="WXY18" s="154"/>
      <c r="WXZ18" s="154"/>
      <c r="WYA18" s="154"/>
      <c r="WYB18" s="154"/>
      <c r="WYC18" s="154"/>
      <c r="WYD18" s="154"/>
      <c r="WYE18" s="154"/>
      <c r="WYF18" s="154"/>
      <c r="WYG18" s="154"/>
      <c r="WYH18" s="154"/>
      <c r="WYI18" s="154"/>
      <c r="WYJ18" s="154"/>
      <c r="WYK18" s="154"/>
      <c r="WYL18" s="154"/>
      <c r="WYM18" s="154"/>
      <c r="WYN18" s="154"/>
      <c r="WYO18" s="154"/>
      <c r="WYP18" s="154"/>
      <c r="WYQ18" s="154"/>
      <c r="WYR18" s="154"/>
      <c r="WYS18" s="154"/>
      <c r="WYT18" s="154"/>
      <c r="WYU18" s="154"/>
      <c r="WYV18" s="154"/>
      <c r="WYW18" s="154"/>
      <c r="WYX18" s="154"/>
      <c r="WYY18" s="154"/>
      <c r="WYZ18" s="154"/>
      <c r="WZA18" s="154"/>
      <c r="WZB18" s="154"/>
      <c r="WZC18" s="154"/>
      <c r="WZD18" s="154"/>
      <c r="WZE18" s="154"/>
      <c r="WZF18" s="154"/>
      <c r="WZG18" s="154"/>
      <c r="WZH18" s="154"/>
      <c r="WZI18" s="154"/>
      <c r="WZJ18" s="154"/>
      <c r="WZK18" s="154"/>
      <c r="WZL18" s="154"/>
      <c r="WZM18" s="154"/>
      <c r="WZN18" s="154"/>
      <c r="WZO18" s="154"/>
      <c r="WZP18" s="154"/>
      <c r="WZQ18" s="154"/>
      <c r="WZR18" s="154"/>
      <c r="WZS18" s="154"/>
      <c r="WZT18" s="154"/>
      <c r="WZU18" s="154"/>
      <c r="WZV18" s="154"/>
      <c r="WZW18" s="154"/>
      <c r="WZX18" s="154"/>
      <c r="WZY18" s="154"/>
      <c r="WZZ18" s="154"/>
      <c r="XAA18" s="154"/>
      <c r="XAB18" s="154"/>
      <c r="XAC18" s="154"/>
      <c r="XAD18" s="154"/>
      <c r="XAE18" s="154"/>
      <c r="XAF18" s="154"/>
      <c r="XAG18" s="154"/>
      <c r="XAH18" s="154"/>
      <c r="XAI18" s="154"/>
      <c r="XAJ18" s="154"/>
      <c r="XAK18" s="154"/>
      <c r="XAL18" s="154"/>
      <c r="XAM18" s="154"/>
      <c r="XAN18" s="154"/>
      <c r="XAO18" s="154"/>
      <c r="XAP18" s="154"/>
      <c r="XAQ18" s="154"/>
      <c r="XAR18" s="154"/>
      <c r="XAS18" s="154"/>
      <c r="XAT18" s="154"/>
      <c r="XAU18" s="154"/>
      <c r="XAV18" s="154"/>
      <c r="XAW18" s="154"/>
      <c r="XAX18" s="154"/>
      <c r="XAY18" s="154"/>
      <c r="XAZ18" s="154"/>
      <c r="XBA18" s="154"/>
      <c r="XBB18" s="154"/>
      <c r="XBC18" s="154"/>
      <c r="XBD18" s="154"/>
      <c r="XBE18" s="154"/>
      <c r="XBF18" s="154"/>
      <c r="XBG18" s="154"/>
      <c r="XBH18" s="154"/>
      <c r="XBI18" s="154"/>
      <c r="XBJ18" s="154"/>
      <c r="XBK18" s="154"/>
      <c r="XBL18" s="154"/>
      <c r="XBM18" s="154"/>
      <c r="XBN18" s="154"/>
      <c r="XBO18" s="154"/>
      <c r="XBP18" s="154"/>
      <c r="XBQ18" s="154"/>
      <c r="XBR18" s="154"/>
      <c r="XBS18" s="154"/>
      <c r="XBT18" s="154"/>
      <c r="XBU18" s="154"/>
      <c r="XBV18" s="154"/>
      <c r="XBW18" s="154"/>
      <c r="XBX18" s="154"/>
      <c r="XBY18" s="154"/>
      <c r="XBZ18" s="154"/>
      <c r="XCA18" s="154"/>
      <c r="XCB18" s="154"/>
      <c r="XCC18" s="154"/>
      <c r="XCD18" s="154"/>
      <c r="XCE18" s="154"/>
      <c r="XCF18" s="154"/>
      <c r="XCG18" s="154"/>
      <c r="XCH18" s="154"/>
      <c r="XCI18" s="154"/>
      <c r="XCJ18" s="154"/>
      <c r="XCK18" s="154"/>
      <c r="XCL18" s="154"/>
      <c r="XCM18" s="154"/>
      <c r="XCN18" s="154"/>
      <c r="XCO18" s="154"/>
      <c r="XCP18" s="154"/>
      <c r="XCQ18" s="154"/>
      <c r="XCR18" s="154"/>
      <c r="XCS18" s="154"/>
      <c r="XCT18" s="154"/>
      <c r="XCU18" s="154"/>
      <c r="XCV18" s="154"/>
      <c r="XCW18" s="154"/>
      <c r="XCX18" s="154"/>
      <c r="XCY18" s="154"/>
      <c r="XCZ18" s="154"/>
      <c r="XDA18" s="154"/>
      <c r="XDB18" s="154"/>
      <c r="XDC18" s="154"/>
      <c r="XDD18" s="154"/>
      <c r="XDE18" s="154"/>
      <c r="XDF18" s="154"/>
      <c r="XDG18" s="154"/>
      <c r="XDH18" s="154"/>
      <c r="XDI18" s="154"/>
      <c r="XDJ18" s="154"/>
      <c r="XDK18" s="154"/>
      <c r="XDL18" s="154"/>
      <c r="XDM18" s="154"/>
      <c r="XDN18" s="154"/>
      <c r="XDO18" s="154"/>
      <c r="XDP18" s="154"/>
      <c r="XDQ18" s="154"/>
      <c r="XDR18" s="154"/>
      <c r="XDS18" s="154"/>
      <c r="XDT18" s="154"/>
      <c r="XDU18" s="154"/>
      <c r="XDV18" s="154"/>
      <c r="XDW18" s="154"/>
      <c r="XDX18" s="154"/>
      <c r="XDY18" s="154"/>
      <c r="XDZ18" s="154"/>
      <c r="XEA18" s="154"/>
      <c r="XEB18" s="154"/>
      <c r="XEC18" s="154"/>
      <c r="XED18" s="154"/>
      <c r="XEE18" s="154"/>
      <c r="XEF18" s="154"/>
      <c r="XEG18" s="154"/>
      <c r="XEH18" s="154"/>
      <c r="XEI18" s="154"/>
      <c r="XEJ18" s="154"/>
      <c r="XEK18" s="154"/>
      <c r="XEL18" s="154"/>
      <c r="XEM18" s="154"/>
      <c r="XEN18" s="154"/>
      <c r="XEO18" s="154"/>
      <c r="XEP18" s="154"/>
      <c r="XEQ18" s="154"/>
      <c r="XER18" s="154"/>
      <c r="XES18" s="154"/>
      <c r="XET18" s="154"/>
      <c r="XEU18" s="154"/>
      <c r="XEV18" s="154"/>
      <c r="XEW18" s="154"/>
      <c r="XEX18" s="154"/>
      <c r="XEY18" s="154"/>
      <c r="XEZ18" s="154"/>
      <c r="XFA18" s="154"/>
      <c r="XFB18" s="154"/>
      <c r="XFC18" s="154"/>
      <c r="XFD18" s="154"/>
    </row>
    <row r="19" s="140" customFormat="true" ht="24" hidden="false" customHeight="true" outlineLevel="0" collapsed="false">
      <c r="A19" s="136" t="s">
        <v>55</v>
      </c>
      <c r="B19" s="137" t="s">
        <v>56</v>
      </c>
      <c r="C19" s="137" t="s">
        <v>57</v>
      </c>
      <c r="D19" s="137" t="s">
        <v>58</v>
      </c>
      <c r="E19" s="138" t="s">
        <v>59</v>
      </c>
      <c r="F19" s="139"/>
      <c r="G19" s="139"/>
      <c r="WVN19" s="111"/>
      <c r="WVO19" s="111"/>
      <c r="WVP19" s="111"/>
      <c r="WVQ19" s="111"/>
      <c r="WVR19" s="111"/>
      <c r="WVS19" s="111"/>
      <c r="WVT19" s="111"/>
      <c r="WVU19" s="111"/>
      <c r="WVV19" s="111"/>
      <c r="WVW19" s="111"/>
      <c r="WVX19" s="111"/>
      <c r="WVY19" s="111"/>
      <c r="WVZ19" s="111"/>
      <c r="WWA19" s="111"/>
      <c r="WWB19" s="111"/>
      <c r="WWC19" s="111"/>
      <c r="WWD19" s="111"/>
      <c r="WWE19" s="111"/>
      <c r="WWF19" s="111"/>
      <c r="WWG19" s="111"/>
      <c r="WWH19" s="111"/>
      <c r="WWI19" s="111"/>
      <c r="WWJ19" s="111"/>
      <c r="WWK19" s="111"/>
      <c r="WWL19" s="111"/>
      <c r="WWM19" s="111"/>
      <c r="WWN19" s="111"/>
      <c r="WWO19" s="111"/>
      <c r="WWP19" s="111"/>
      <c r="WWQ19" s="111"/>
      <c r="WWR19" s="111"/>
      <c r="WWS19" s="111"/>
      <c r="WWT19" s="111"/>
      <c r="WWU19" s="111"/>
      <c r="WWV19" s="111"/>
      <c r="WWW19" s="111"/>
      <c r="WWX19" s="111"/>
      <c r="WWY19" s="111"/>
      <c r="WWZ19" s="111"/>
      <c r="WXA19" s="111"/>
      <c r="WXB19" s="111"/>
      <c r="WXC19" s="111"/>
      <c r="WXD19" s="111"/>
      <c r="WXE19" s="111"/>
      <c r="WXF19" s="111"/>
      <c r="WXG19" s="111"/>
      <c r="WXH19" s="111"/>
      <c r="WXI19" s="111"/>
      <c r="WXJ19" s="111"/>
      <c r="WXK19" s="111"/>
      <c r="WXL19" s="111"/>
      <c r="WXM19" s="111"/>
      <c r="WXN19" s="111"/>
      <c r="WXO19" s="111"/>
      <c r="WXP19" s="111"/>
      <c r="WXQ19" s="111"/>
      <c r="WXR19" s="111"/>
      <c r="WXS19" s="111"/>
      <c r="WXT19" s="111"/>
      <c r="WXU19" s="111"/>
      <c r="WXV19" s="111"/>
      <c r="WXW19" s="111"/>
      <c r="WXX19" s="111"/>
      <c r="WXY19" s="111"/>
      <c r="WXZ19" s="111"/>
      <c r="WYA19" s="111"/>
      <c r="WYB19" s="111"/>
      <c r="WYC19" s="111"/>
      <c r="WYD19" s="111"/>
      <c r="WYE19" s="111"/>
      <c r="WYF19" s="111"/>
      <c r="WYG19" s="111"/>
      <c r="WYH19" s="111"/>
      <c r="WYI19" s="111"/>
      <c r="WYJ19" s="111"/>
      <c r="WYK19" s="111"/>
      <c r="WYL19" s="111"/>
      <c r="WYM19" s="111"/>
      <c r="WYN19" s="111"/>
      <c r="WYO19" s="111"/>
      <c r="WYP19" s="111"/>
      <c r="WYQ19" s="111"/>
      <c r="WYR19" s="111"/>
      <c r="WYS19" s="111"/>
      <c r="WYT19" s="111"/>
      <c r="WYU19" s="111"/>
      <c r="WYV19" s="111"/>
      <c r="WYW19" s="111"/>
      <c r="WYX19" s="111"/>
      <c r="WYY19" s="111"/>
      <c r="WYZ19" s="111"/>
      <c r="WZA19" s="111"/>
      <c r="WZB19" s="111"/>
      <c r="WZC19" s="111"/>
      <c r="WZD19" s="111"/>
      <c r="WZE19" s="111"/>
      <c r="WZF19" s="111"/>
      <c r="WZG19" s="111"/>
      <c r="WZH19" s="111"/>
      <c r="WZI19" s="111"/>
      <c r="WZJ19" s="111"/>
      <c r="WZK19" s="111"/>
      <c r="WZL19" s="111"/>
      <c r="WZM19" s="111"/>
      <c r="WZN19" s="111"/>
      <c r="WZO19" s="111"/>
      <c r="WZP19" s="111"/>
      <c r="WZQ19" s="111"/>
      <c r="WZR19" s="111"/>
      <c r="WZS19" s="111"/>
      <c r="WZT19" s="111"/>
      <c r="WZU19" s="111"/>
      <c r="WZV19" s="111"/>
      <c r="WZW19" s="111"/>
      <c r="WZX19" s="111"/>
      <c r="WZY19" s="111"/>
      <c r="WZZ19" s="111"/>
      <c r="XAA19" s="111"/>
      <c r="XAB19" s="111"/>
      <c r="XAC19" s="111"/>
      <c r="XAD19" s="111"/>
      <c r="XAE19" s="111"/>
      <c r="XAF19" s="111"/>
      <c r="XAG19" s="111"/>
      <c r="XAH19" s="111"/>
      <c r="XAI19" s="111"/>
      <c r="XAJ19" s="111"/>
      <c r="XAK19" s="111"/>
      <c r="XAL19" s="111"/>
      <c r="XAM19" s="111"/>
      <c r="XAN19" s="111"/>
      <c r="XAO19" s="111"/>
      <c r="XAP19" s="111"/>
      <c r="XAQ19" s="111"/>
      <c r="XAR19" s="111"/>
      <c r="XAS19" s="111"/>
      <c r="XAT19" s="111"/>
      <c r="XAU19" s="111"/>
      <c r="XAV19" s="111"/>
      <c r="XAW19" s="111"/>
      <c r="XAX19" s="111"/>
      <c r="XAY19" s="111"/>
      <c r="XAZ19" s="111"/>
      <c r="XBA19" s="111"/>
      <c r="XBB19" s="111"/>
      <c r="XBC19" s="111"/>
      <c r="XBD19" s="111"/>
      <c r="XBE19" s="111"/>
      <c r="XBF19" s="111"/>
      <c r="XBG19" s="111"/>
      <c r="XBH19" s="111"/>
      <c r="XBI19" s="111"/>
      <c r="XBJ19" s="111"/>
      <c r="XBK19" s="111"/>
      <c r="XBL19" s="111"/>
      <c r="XBM19" s="111"/>
      <c r="XBN19" s="111"/>
      <c r="XBO19" s="111"/>
      <c r="XBP19" s="111"/>
      <c r="XBQ19" s="111"/>
      <c r="XBR19" s="111"/>
      <c r="XBS19" s="111"/>
      <c r="XBT19" s="111"/>
      <c r="XBU19" s="111"/>
      <c r="XBV19" s="111"/>
      <c r="XBW19" s="111"/>
      <c r="XBX19" s="111"/>
      <c r="XBY19" s="111"/>
      <c r="XBZ19" s="111"/>
      <c r="XCA19" s="111"/>
      <c r="XCB19" s="111"/>
      <c r="XCC19" s="111"/>
      <c r="XCD19" s="111"/>
      <c r="XCE19" s="111"/>
      <c r="XCF19" s="111"/>
      <c r="XCG19" s="111"/>
      <c r="XCH19" s="111"/>
      <c r="XCI19" s="111"/>
      <c r="XCJ19" s="111"/>
      <c r="XCK19" s="111"/>
      <c r="XCL19" s="111"/>
      <c r="XCM19" s="111"/>
      <c r="XCN19" s="111"/>
      <c r="XCO19" s="111"/>
      <c r="XCP19" s="111"/>
      <c r="XCQ19" s="111"/>
      <c r="XCR19" s="111"/>
      <c r="XCS19" s="111"/>
      <c r="XCT19" s="111"/>
      <c r="XCU19" s="111"/>
      <c r="XCV19" s="111"/>
      <c r="XCW19" s="111"/>
      <c r="XCX19" s="111"/>
      <c r="XCY19" s="111"/>
      <c r="XCZ19" s="111"/>
      <c r="XDA19" s="111"/>
      <c r="XDB19" s="111"/>
      <c r="XDC19" s="111"/>
      <c r="XDD19" s="111"/>
      <c r="XDE19" s="111"/>
      <c r="XDF19" s="111"/>
      <c r="XDG19" s="111"/>
      <c r="XDH19" s="111"/>
      <c r="XDI19" s="111"/>
      <c r="XDJ19" s="111"/>
      <c r="XDK19" s="111"/>
      <c r="XDL19" s="111"/>
      <c r="XDM19" s="111"/>
      <c r="XDN19" s="111"/>
      <c r="XDO19" s="111"/>
      <c r="XDP19" s="111"/>
      <c r="XDQ19" s="111"/>
      <c r="XDR19" s="111"/>
      <c r="XDS19" s="111"/>
      <c r="XDT19" s="111"/>
      <c r="XDU19" s="111"/>
      <c r="XDV19" s="111"/>
      <c r="XDW19" s="111"/>
      <c r="XDX19" s="111"/>
      <c r="XDY19" s="111"/>
      <c r="XDZ19" s="111"/>
      <c r="XEA19" s="111"/>
      <c r="XEB19" s="111"/>
      <c r="XEC19" s="111"/>
      <c r="XED19" s="111"/>
      <c r="XEE19" s="111"/>
      <c r="XEF19" s="111"/>
      <c r="XEG19" s="111"/>
      <c r="XEH19" s="111"/>
      <c r="XEI19" s="111"/>
      <c r="XEJ19" s="111"/>
      <c r="XEK19" s="111"/>
      <c r="XEL19" s="111"/>
      <c r="XEM19" s="111"/>
      <c r="XEN19" s="111"/>
      <c r="XEO19" s="111"/>
      <c r="XEP19" s="111"/>
      <c r="XEQ19" s="111"/>
      <c r="XER19" s="111"/>
      <c r="XES19" s="111"/>
      <c r="XET19" s="111"/>
      <c r="XEU19" s="111"/>
      <c r="XEV19" s="111"/>
      <c r="XEW19" s="111"/>
      <c r="XEX19" s="111"/>
      <c r="XEY19" s="111"/>
      <c r="XEZ19" s="111"/>
      <c r="XFA19" s="111"/>
      <c r="XFB19" s="111"/>
      <c r="XFC19" s="111"/>
      <c r="XFD19" s="111"/>
    </row>
    <row r="20" s="140" customFormat="true" ht="15.75" hidden="false" customHeight="false" outlineLevel="0" collapsed="false">
      <c r="A20" s="141" t="n">
        <v>67</v>
      </c>
      <c r="B20" s="142" t="s">
        <v>60</v>
      </c>
      <c r="C20" s="143" t="n">
        <f aca="false">+C21</f>
        <v>165903.51</v>
      </c>
      <c r="D20" s="143" t="n">
        <f aca="false">D21</f>
        <v>165903.51</v>
      </c>
      <c r="E20" s="144" t="n">
        <f aca="false">IFERROR(D20/C20,0)</f>
        <v>1</v>
      </c>
      <c r="F20" s="139"/>
      <c r="G20" s="139"/>
      <c r="WVN20" s="111"/>
      <c r="WVO20" s="111"/>
      <c r="WVP20" s="111"/>
      <c r="WVQ20" s="111"/>
      <c r="WVR20" s="111"/>
      <c r="WVS20" s="111"/>
      <c r="WVT20" s="111"/>
      <c r="WVU20" s="111"/>
      <c r="WVV20" s="111"/>
      <c r="WVW20" s="111"/>
      <c r="WVX20" s="111"/>
      <c r="WVY20" s="111"/>
      <c r="WVZ20" s="111"/>
      <c r="WWA20" s="111"/>
      <c r="WWB20" s="111"/>
      <c r="WWC20" s="111"/>
      <c r="WWD20" s="111"/>
      <c r="WWE20" s="111"/>
      <c r="WWF20" s="111"/>
      <c r="WWG20" s="111"/>
      <c r="WWH20" s="111"/>
      <c r="WWI20" s="111"/>
      <c r="WWJ20" s="111"/>
      <c r="WWK20" s="111"/>
      <c r="WWL20" s="111"/>
      <c r="WWM20" s="111"/>
      <c r="WWN20" s="111"/>
      <c r="WWO20" s="111"/>
      <c r="WWP20" s="111"/>
      <c r="WWQ20" s="111"/>
      <c r="WWR20" s="111"/>
      <c r="WWS20" s="111"/>
      <c r="WWT20" s="111"/>
      <c r="WWU20" s="111"/>
      <c r="WWV20" s="111"/>
      <c r="WWW20" s="111"/>
      <c r="WWX20" s="111"/>
      <c r="WWY20" s="111"/>
      <c r="WWZ20" s="111"/>
      <c r="WXA20" s="111"/>
      <c r="WXB20" s="111"/>
      <c r="WXC20" s="111"/>
      <c r="WXD20" s="111"/>
      <c r="WXE20" s="111"/>
      <c r="WXF20" s="111"/>
      <c r="WXG20" s="111"/>
      <c r="WXH20" s="111"/>
      <c r="WXI20" s="111"/>
      <c r="WXJ20" s="111"/>
      <c r="WXK20" s="111"/>
      <c r="WXL20" s="111"/>
      <c r="WXM20" s="111"/>
      <c r="WXN20" s="111"/>
      <c r="WXO20" s="111"/>
      <c r="WXP20" s="111"/>
      <c r="WXQ20" s="111"/>
      <c r="WXR20" s="111"/>
      <c r="WXS20" s="111"/>
      <c r="WXT20" s="111"/>
      <c r="WXU20" s="111"/>
      <c r="WXV20" s="111"/>
      <c r="WXW20" s="111"/>
      <c r="WXX20" s="111"/>
      <c r="WXY20" s="111"/>
      <c r="WXZ20" s="111"/>
      <c r="WYA20" s="111"/>
      <c r="WYB20" s="111"/>
      <c r="WYC20" s="111"/>
      <c r="WYD20" s="111"/>
      <c r="WYE20" s="111"/>
      <c r="WYF20" s="111"/>
      <c r="WYG20" s="111"/>
      <c r="WYH20" s="111"/>
      <c r="WYI20" s="111"/>
      <c r="WYJ20" s="111"/>
      <c r="WYK20" s="111"/>
      <c r="WYL20" s="111"/>
      <c r="WYM20" s="111"/>
      <c r="WYN20" s="111"/>
      <c r="WYO20" s="111"/>
      <c r="WYP20" s="111"/>
      <c r="WYQ20" s="111"/>
      <c r="WYR20" s="111"/>
      <c r="WYS20" s="111"/>
      <c r="WYT20" s="111"/>
      <c r="WYU20" s="111"/>
      <c r="WYV20" s="111"/>
      <c r="WYW20" s="111"/>
      <c r="WYX20" s="111"/>
      <c r="WYY20" s="111"/>
      <c r="WYZ20" s="111"/>
      <c r="WZA20" s="111"/>
      <c r="WZB20" s="111"/>
      <c r="WZC20" s="111"/>
      <c r="WZD20" s="111"/>
      <c r="WZE20" s="111"/>
      <c r="WZF20" s="111"/>
      <c r="WZG20" s="111"/>
      <c r="WZH20" s="111"/>
      <c r="WZI20" s="111"/>
      <c r="WZJ20" s="111"/>
      <c r="WZK20" s="111"/>
      <c r="WZL20" s="111"/>
      <c r="WZM20" s="111"/>
      <c r="WZN20" s="111"/>
      <c r="WZO20" s="111"/>
      <c r="WZP20" s="111"/>
      <c r="WZQ20" s="111"/>
      <c r="WZR20" s="111"/>
      <c r="WZS20" s="111"/>
      <c r="WZT20" s="111"/>
      <c r="WZU20" s="111"/>
      <c r="WZV20" s="111"/>
      <c r="WZW20" s="111"/>
      <c r="WZX20" s="111"/>
      <c r="WZY20" s="111"/>
      <c r="WZZ20" s="111"/>
      <c r="XAA20" s="111"/>
      <c r="XAB20" s="111"/>
      <c r="XAC20" s="111"/>
      <c r="XAD20" s="111"/>
      <c r="XAE20" s="111"/>
      <c r="XAF20" s="111"/>
      <c r="XAG20" s="111"/>
      <c r="XAH20" s="111"/>
      <c r="XAI20" s="111"/>
      <c r="XAJ20" s="111"/>
      <c r="XAK20" s="111"/>
      <c r="XAL20" s="111"/>
      <c r="XAM20" s="111"/>
      <c r="XAN20" s="111"/>
      <c r="XAO20" s="111"/>
      <c r="XAP20" s="111"/>
      <c r="XAQ20" s="111"/>
      <c r="XAR20" s="111"/>
      <c r="XAS20" s="111"/>
      <c r="XAT20" s="111"/>
      <c r="XAU20" s="111"/>
      <c r="XAV20" s="111"/>
      <c r="XAW20" s="111"/>
      <c r="XAX20" s="111"/>
      <c r="XAY20" s="111"/>
      <c r="XAZ20" s="111"/>
      <c r="XBA20" s="111"/>
      <c r="XBB20" s="111"/>
      <c r="XBC20" s="111"/>
      <c r="XBD20" s="111"/>
      <c r="XBE20" s="111"/>
      <c r="XBF20" s="111"/>
      <c r="XBG20" s="111"/>
      <c r="XBH20" s="111"/>
      <c r="XBI20" s="111"/>
      <c r="XBJ20" s="111"/>
      <c r="XBK20" s="111"/>
      <c r="XBL20" s="111"/>
      <c r="XBM20" s="111"/>
      <c r="XBN20" s="111"/>
      <c r="XBO20" s="111"/>
      <c r="XBP20" s="111"/>
      <c r="XBQ20" s="111"/>
      <c r="XBR20" s="111"/>
      <c r="XBS20" s="111"/>
      <c r="XBT20" s="111"/>
      <c r="XBU20" s="111"/>
      <c r="XBV20" s="111"/>
      <c r="XBW20" s="111"/>
      <c r="XBX20" s="111"/>
      <c r="XBY20" s="111"/>
      <c r="XBZ20" s="111"/>
      <c r="XCA20" s="111"/>
      <c r="XCB20" s="111"/>
      <c r="XCC20" s="111"/>
      <c r="XCD20" s="111"/>
      <c r="XCE20" s="111"/>
      <c r="XCF20" s="111"/>
      <c r="XCG20" s="111"/>
      <c r="XCH20" s="111"/>
      <c r="XCI20" s="111"/>
      <c r="XCJ20" s="111"/>
      <c r="XCK20" s="111"/>
      <c r="XCL20" s="111"/>
      <c r="XCM20" s="111"/>
      <c r="XCN20" s="111"/>
      <c r="XCO20" s="111"/>
      <c r="XCP20" s="111"/>
      <c r="XCQ20" s="111"/>
      <c r="XCR20" s="111"/>
      <c r="XCS20" s="111"/>
      <c r="XCT20" s="111"/>
      <c r="XCU20" s="111"/>
      <c r="XCV20" s="111"/>
      <c r="XCW20" s="111"/>
      <c r="XCX20" s="111"/>
      <c r="XCY20" s="111"/>
      <c r="XCZ20" s="111"/>
      <c r="XDA20" s="111"/>
      <c r="XDB20" s="111"/>
      <c r="XDC20" s="111"/>
      <c r="XDD20" s="111"/>
      <c r="XDE20" s="111"/>
      <c r="XDF20" s="111"/>
      <c r="XDG20" s="111"/>
      <c r="XDH20" s="111"/>
      <c r="XDI20" s="111"/>
      <c r="XDJ20" s="111"/>
      <c r="XDK20" s="111"/>
      <c r="XDL20" s="111"/>
      <c r="XDM20" s="111"/>
      <c r="XDN20" s="111"/>
      <c r="XDO20" s="111"/>
      <c r="XDP20" s="111"/>
      <c r="XDQ20" s="111"/>
      <c r="XDR20" s="111"/>
      <c r="XDS20" s="111"/>
      <c r="XDT20" s="111"/>
      <c r="XDU20" s="111"/>
      <c r="XDV20" s="111"/>
      <c r="XDW20" s="111"/>
      <c r="XDX20" s="111"/>
      <c r="XDY20" s="111"/>
      <c r="XDZ20" s="111"/>
      <c r="XEA20" s="111"/>
      <c r="XEB20" s="111"/>
      <c r="XEC20" s="111"/>
      <c r="XED20" s="111"/>
      <c r="XEE20" s="111"/>
      <c r="XEF20" s="111"/>
      <c r="XEG20" s="111"/>
      <c r="XEH20" s="111"/>
      <c r="XEI20" s="111"/>
      <c r="XEJ20" s="111"/>
      <c r="XEK20" s="111"/>
      <c r="XEL20" s="111"/>
      <c r="XEM20" s="111"/>
      <c r="XEN20" s="111"/>
      <c r="XEO20" s="111"/>
      <c r="XEP20" s="111"/>
      <c r="XEQ20" s="111"/>
      <c r="XER20" s="111"/>
      <c r="XES20" s="111"/>
      <c r="XET20" s="111"/>
      <c r="XEU20" s="111"/>
      <c r="XEV20" s="111"/>
      <c r="XEW20" s="111"/>
      <c r="XEX20" s="111"/>
      <c r="XEY20" s="111"/>
      <c r="XEZ20" s="111"/>
      <c r="XFA20" s="111"/>
      <c r="XFB20" s="111"/>
      <c r="XFC20" s="111"/>
      <c r="XFD20" s="111"/>
    </row>
    <row r="21" customFormat="false" ht="14.25" hidden="false" customHeight="true" outlineLevel="0" collapsed="false">
      <c r="A21" s="145" t="n">
        <v>671</v>
      </c>
      <c r="B21" s="146" t="s">
        <v>61</v>
      </c>
      <c r="C21" s="147" t="n">
        <f aca="false">SUM(C22:C22)</f>
        <v>165903.51</v>
      </c>
      <c r="D21" s="147" t="n">
        <f aca="false">SUM(D22:D22)</f>
        <v>165903.51</v>
      </c>
      <c r="E21" s="148" t="n">
        <f aca="false">IFERROR(D21/C21,0)</f>
        <v>1</v>
      </c>
      <c r="WVN21" s="49"/>
      <c r="WVO21" s="49"/>
      <c r="WVP21" s="49"/>
      <c r="WVQ21" s="49"/>
      <c r="WVR21" s="49"/>
      <c r="WVS21" s="49"/>
      <c r="WVT21" s="49"/>
      <c r="WVU21" s="49"/>
      <c r="WVV21" s="49"/>
      <c r="WVW21" s="49"/>
      <c r="WVX21" s="49"/>
      <c r="WVY21" s="49"/>
      <c r="WVZ21" s="49"/>
      <c r="WWA21" s="49"/>
      <c r="WWB21" s="49"/>
      <c r="WWC21" s="49"/>
      <c r="WWD21" s="49"/>
      <c r="WWE21" s="49"/>
      <c r="WWF21" s="49"/>
      <c r="WWG21" s="49"/>
      <c r="WWH21" s="49"/>
      <c r="WWI21" s="49"/>
      <c r="WWJ21" s="49"/>
      <c r="WWK21" s="49"/>
      <c r="WWL21" s="49"/>
      <c r="WWM21" s="49"/>
      <c r="WWN21" s="49"/>
      <c r="WWO21" s="49"/>
      <c r="WWP21" s="49"/>
      <c r="WWQ21" s="49"/>
      <c r="WWR21" s="49"/>
      <c r="WWS21" s="49"/>
      <c r="WWT21" s="49"/>
      <c r="WWU21" s="49"/>
      <c r="WWV21" s="49"/>
      <c r="WWW21" s="49"/>
      <c r="WWX21" s="49"/>
      <c r="WWY21" s="49"/>
      <c r="WWZ21" s="49"/>
      <c r="WXA21" s="49"/>
      <c r="WXB21" s="49"/>
      <c r="WXC21" s="49"/>
      <c r="WXD21" s="49"/>
      <c r="WXE21" s="49"/>
      <c r="WXF21" s="49"/>
      <c r="WXG21" s="49"/>
      <c r="WXH21" s="49"/>
      <c r="WXI21" s="49"/>
      <c r="WXJ21" s="49"/>
      <c r="WXK21" s="49"/>
      <c r="WXL21" s="49"/>
      <c r="WXM21" s="49"/>
      <c r="WXN21" s="49"/>
      <c r="WXO21" s="49"/>
      <c r="WXP21" s="49"/>
      <c r="WXQ21" s="49"/>
      <c r="WXR21" s="49"/>
      <c r="WXS21" s="49"/>
      <c r="WXT21" s="49"/>
      <c r="WXU21" s="49"/>
      <c r="WXV21" s="49"/>
      <c r="WXW21" s="49"/>
      <c r="WXX21" s="49"/>
      <c r="WXY21" s="49"/>
      <c r="WXZ21" s="49"/>
      <c r="WYA21" s="49"/>
      <c r="WYB21" s="49"/>
      <c r="WYC21" s="49"/>
      <c r="WYD21" s="49"/>
      <c r="WYE21" s="49"/>
      <c r="WYF21" s="49"/>
      <c r="WYG21" s="49"/>
      <c r="WYH21" s="49"/>
      <c r="WYI21" s="49"/>
      <c r="WYJ21" s="49"/>
      <c r="WYK21" s="49"/>
      <c r="WYL21" s="49"/>
      <c r="WYM21" s="49"/>
      <c r="WYN21" s="49"/>
      <c r="WYO21" s="49"/>
      <c r="WYP21" s="49"/>
      <c r="WYQ21" s="49"/>
      <c r="WYR21" s="49"/>
      <c r="WYS21" s="49"/>
      <c r="WYT21" s="49"/>
      <c r="WYU21" s="49"/>
      <c r="WYV21" s="49"/>
      <c r="WYW21" s="49"/>
      <c r="WYX21" s="49"/>
      <c r="WYY21" s="49"/>
      <c r="WYZ21" s="49"/>
      <c r="WZA21" s="49"/>
      <c r="WZB21" s="49"/>
      <c r="WZC21" s="49"/>
      <c r="WZD21" s="49"/>
      <c r="WZE21" s="49"/>
      <c r="WZF21" s="49"/>
      <c r="WZG21" s="49"/>
      <c r="WZH21" s="49"/>
      <c r="WZI21" s="49"/>
      <c r="WZJ21" s="49"/>
      <c r="WZK21" s="49"/>
      <c r="WZL21" s="49"/>
      <c r="WZM21" s="49"/>
      <c r="WZN21" s="49"/>
      <c r="WZO21" s="49"/>
      <c r="WZP21" s="49"/>
      <c r="WZQ21" s="49"/>
      <c r="WZR21" s="49"/>
      <c r="WZS21" s="49"/>
      <c r="WZT21" s="49"/>
      <c r="WZU21" s="49"/>
      <c r="WZV21" s="49"/>
      <c r="WZW21" s="49"/>
      <c r="WZX21" s="49"/>
      <c r="WZY21" s="49"/>
      <c r="WZZ21" s="49"/>
      <c r="XAA21" s="49"/>
      <c r="XAB21" s="49"/>
      <c r="XAC21" s="49"/>
      <c r="XAD21" s="49"/>
      <c r="XAE21" s="49"/>
      <c r="XAF21" s="49"/>
      <c r="XAG21" s="49"/>
      <c r="XAH21" s="49"/>
      <c r="XAI21" s="49"/>
      <c r="XAJ21" s="49"/>
      <c r="XAK21" s="49"/>
      <c r="XAL21" s="49"/>
      <c r="XAM21" s="49"/>
      <c r="XAN21" s="49"/>
      <c r="XAO21" s="49"/>
      <c r="XAP21" s="49"/>
      <c r="XAQ21" s="49"/>
      <c r="XAR21" s="49"/>
      <c r="XAS21" s="49"/>
      <c r="XAT21" s="49"/>
      <c r="XAU21" s="49"/>
      <c r="XAV21" s="49"/>
      <c r="XAW21" s="49"/>
      <c r="XAX21" s="49"/>
      <c r="XAY21" s="49"/>
      <c r="XAZ21" s="49"/>
      <c r="XBA21" s="49"/>
      <c r="XBB21" s="49"/>
      <c r="XBC21" s="49"/>
      <c r="XBD21" s="49"/>
      <c r="XBE21" s="49"/>
      <c r="XBF21" s="49"/>
      <c r="XBG21" s="49"/>
      <c r="XBH21" s="49"/>
      <c r="XBI21" s="49"/>
      <c r="XBJ21" s="49"/>
      <c r="XBK21" s="49"/>
      <c r="XBL21" s="49"/>
      <c r="XBM21" s="49"/>
      <c r="XBN21" s="49"/>
      <c r="XBO21" s="49"/>
      <c r="XBP21" s="49"/>
      <c r="XBQ21" s="49"/>
      <c r="XBR21" s="49"/>
      <c r="XBS21" s="49"/>
      <c r="XBT21" s="49"/>
      <c r="XBU21" s="49"/>
      <c r="XBV21" s="49"/>
      <c r="XBW21" s="49"/>
      <c r="XBX21" s="49"/>
      <c r="XBY21" s="49"/>
      <c r="XBZ21" s="49"/>
      <c r="XCA21" s="49"/>
      <c r="XCB21" s="49"/>
      <c r="XCC21" s="49"/>
      <c r="XCD21" s="49"/>
      <c r="XCE21" s="49"/>
      <c r="XCF21" s="49"/>
      <c r="XCG21" s="49"/>
      <c r="XCH21" s="49"/>
      <c r="XCI21" s="49"/>
      <c r="XCJ21" s="49"/>
      <c r="XCK21" s="49"/>
      <c r="XCL21" s="49"/>
      <c r="XCM21" s="49"/>
      <c r="XCN21" s="49"/>
      <c r="XCO21" s="49"/>
      <c r="XCP21" s="49"/>
      <c r="XCQ21" s="49"/>
      <c r="XCR21" s="49"/>
      <c r="XCS21" s="49"/>
      <c r="XCT21" s="49"/>
      <c r="XCU21" s="49"/>
      <c r="XCV21" s="49"/>
      <c r="XCW21" s="49"/>
      <c r="XCX21" s="49"/>
      <c r="XCY21" s="49"/>
      <c r="XCZ21" s="49"/>
      <c r="XDA21" s="49"/>
      <c r="XDB21" s="49"/>
      <c r="XDC21" s="49"/>
      <c r="XDD21" s="49"/>
      <c r="XDE21" s="49"/>
      <c r="XDF21" s="49"/>
      <c r="XDG21" s="49"/>
      <c r="XDH21" s="49"/>
      <c r="XDI21" s="49"/>
      <c r="XDJ21" s="49"/>
      <c r="XDK21" s="49"/>
      <c r="XDL21" s="49"/>
      <c r="XDM21" s="49"/>
      <c r="XDN21" s="49"/>
      <c r="XDO21" s="49"/>
      <c r="XDP21" s="49"/>
      <c r="XDQ21" s="49"/>
      <c r="XDR21" s="49"/>
      <c r="XDS21" s="49"/>
      <c r="XDT21" s="49"/>
      <c r="XDU21" s="49"/>
      <c r="XDV21" s="49"/>
      <c r="XDW21" s="49"/>
      <c r="XDX21" s="49"/>
      <c r="XDY21" s="49"/>
      <c r="XDZ21" s="49"/>
      <c r="XEA21" s="49"/>
      <c r="XEB21" s="49"/>
      <c r="XEC21" s="49"/>
      <c r="XED21" s="49"/>
      <c r="XEE21" s="49"/>
      <c r="XEF21" s="49"/>
      <c r="XEG21" s="49"/>
      <c r="XEH21" s="49"/>
      <c r="XEI21" s="49"/>
      <c r="XEJ21" s="49"/>
      <c r="XEK21" s="49"/>
      <c r="XEL21" s="49"/>
      <c r="XEM21" s="49"/>
      <c r="XEN21" s="49"/>
      <c r="XEO21" s="49"/>
      <c r="XEP21" s="49"/>
      <c r="XEQ21" s="49"/>
      <c r="XER21" s="49"/>
      <c r="XES21" s="49"/>
      <c r="XET21" s="49"/>
      <c r="XEU21" s="49"/>
      <c r="XEV21" s="49"/>
      <c r="XEW21" s="49"/>
      <c r="XEX21" s="49"/>
      <c r="XEY21" s="49"/>
      <c r="XEZ21" s="49"/>
      <c r="XFA21" s="49"/>
      <c r="XFB21" s="49"/>
      <c r="XFC21" s="49"/>
      <c r="XFD21" s="49"/>
    </row>
    <row r="22" s="154" customFormat="true" ht="14.25" hidden="false" customHeight="true" outlineLevel="0" collapsed="false">
      <c r="A22" s="149" t="n">
        <v>6712</v>
      </c>
      <c r="B22" s="150" t="s">
        <v>63</v>
      </c>
      <c r="C22" s="151" t="n">
        <v>165903.51</v>
      </c>
      <c r="D22" s="151" t="n">
        <v>165903.51</v>
      </c>
      <c r="E22" s="152" t="n">
        <v>1.99</v>
      </c>
      <c r="F22" s="153"/>
      <c r="G22" s="153"/>
      <c r="WVN22" s="140"/>
      <c r="WVO22" s="140"/>
      <c r="WVP22" s="140"/>
      <c r="WVQ22" s="140"/>
      <c r="WVR22" s="140"/>
      <c r="WVS22" s="140"/>
      <c r="WVT22" s="140"/>
      <c r="WVU22" s="140"/>
      <c r="WVV22" s="140"/>
      <c r="WVW22" s="140"/>
      <c r="WVX22" s="140"/>
      <c r="WVY22" s="140"/>
      <c r="WVZ22" s="140"/>
      <c r="WWA22" s="140"/>
      <c r="WWB22" s="140"/>
      <c r="WWC22" s="140"/>
      <c r="WWD22" s="140"/>
      <c r="WWE22" s="140"/>
      <c r="WWF22" s="140"/>
      <c r="WWG22" s="140"/>
      <c r="WWH22" s="140"/>
      <c r="WWI22" s="140"/>
      <c r="WWJ22" s="140"/>
      <c r="WWK22" s="140"/>
      <c r="WWL22" s="140"/>
      <c r="WWM22" s="140"/>
      <c r="WWN22" s="140"/>
      <c r="WWO22" s="140"/>
      <c r="WWP22" s="140"/>
      <c r="WWQ22" s="140"/>
      <c r="WWR22" s="140"/>
      <c r="WWS22" s="140"/>
      <c r="WWT22" s="140"/>
      <c r="WWU22" s="140"/>
      <c r="WWV22" s="140"/>
      <c r="WWW22" s="140"/>
      <c r="WWX22" s="140"/>
      <c r="WWY22" s="140"/>
      <c r="WWZ22" s="140"/>
      <c r="WXA22" s="140"/>
      <c r="WXB22" s="140"/>
      <c r="WXC22" s="140"/>
      <c r="WXD22" s="140"/>
      <c r="WXE22" s="140"/>
      <c r="WXF22" s="140"/>
      <c r="WXG22" s="140"/>
      <c r="WXH22" s="140"/>
      <c r="WXI22" s="140"/>
      <c r="WXJ22" s="140"/>
      <c r="WXK22" s="140"/>
      <c r="WXL22" s="140"/>
      <c r="WXM22" s="140"/>
      <c r="WXN22" s="140"/>
      <c r="WXO22" s="140"/>
      <c r="WXP22" s="140"/>
      <c r="WXQ22" s="140"/>
      <c r="WXR22" s="140"/>
      <c r="WXS22" s="140"/>
      <c r="WXT22" s="140"/>
      <c r="WXU22" s="140"/>
      <c r="WXV22" s="140"/>
      <c r="WXW22" s="140"/>
      <c r="WXX22" s="140"/>
      <c r="WXY22" s="140"/>
      <c r="WXZ22" s="140"/>
      <c r="WYA22" s="140"/>
      <c r="WYB22" s="140"/>
      <c r="WYC22" s="140"/>
      <c r="WYD22" s="140"/>
      <c r="WYE22" s="140"/>
      <c r="WYF22" s="140"/>
      <c r="WYG22" s="140"/>
      <c r="WYH22" s="140"/>
      <c r="WYI22" s="140"/>
      <c r="WYJ22" s="140"/>
      <c r="WYK22" s="140"/>
      <c r="WYL22" s="140"/>
      <c r="WYM22" s="140"/>
      <c r="WYN22" s="140"/>
      <c r="WYO22" s="140"/>
      <c r="WYP22" s="140"/>
      <c r="WYQ22" s="140"/>
      <c r="WYR22" s="140"/>
      <c r="WYS22" s="140"/>
      <c r="WYT22" s="140"/>
      <c r="WYU22" s="140"/>
      <c r="WYV22" s="140"/>
      <c r="WYW22" s="140"/>
      <c r="WYX22" s="140"/>
      <c r="WYY22" s="140"/>
      <c r="WYZ22" s="140"/>
      <c r="WZA22" s="140"/>
      <c r="WZB22" s="140"/>
      <c r="WZC22" s="140"/>
      <c r="WZD22" s="140"/>
      <c r="WZE22" s="140"/>
      <c r="WZF22" s="140"/>
      <c r="WZG22" s="140"/>
      <c r="WZH22" s="140"/>
      <c r="WZI22" s="140"/>
      <c r="WZJ22" s="140"/>
      <c r="WZK22" s="140"/>
      <c r="WZL22" s="140"/>
      <c r="WZM22" s="140"/>
      <c r="WZN22" s="140"/>
      <c r="WZO22" s="140"/>
      <c r="WZP22" s="140"/>
      <c r="WZQ22" s="140"/>
      <c r="WZR22" s="140"/>
      <c r="WZS22" s="140"/>
      <c r="WZT22" s="140"/>
      <c r="WZU22" s="140"/>
      <c r="WZV22" s="140"/>
      <c r="WZW22" s="140"/>
      <c r="WZX22" s="140"/>
      <c r="WZY22" s="140"/>
      <c r="WZZ22" s="140"/>
      <c r="XAA22" s="140"/>
      <c r="XAB22" s="140"/>
      <c r="XAC22" s="140"/>
      <c r="XAD22" s="140"/>
      <c r="XAE22" s="140"/>
      <c r="XAF22" s="140"/>
      <c r="XAG22" s="140"/>
      <c r="XAH22" s="140"/>
      <c r="XAI22" s="140"/>
      <c r="XAJ22" s="140"/>
      <c r="XAK22" s="140"/>
      <c r="XAL22" s="140"/>
      <c r="XAM22" s="140"/>
      <c r="XAN22" s="140"/>
      <c r="XAO22" s="140"/>
      <c r="XAP22" s="140"/>
      <c r="XAQ22" s="140"/>
      <c r="XAR22" s="140"/>
      <c r="XAS22" s="140"/>
      <c r="XAT22" s="140"/>
      <c r="XAU22" s="140"/>
      <c r="XAV22" s="140"/>
      <c r="XAW22" s="140"/>
      <c r="XAX22" s="140"/>
      <c r="XAY22" s="140"/>
      <c r="XAZ22" s="140"/>
      <c r="XBA22" s="140"/>
      <c r="XBB22" s="140"/>
      <c r="XBC22" s="140"/>
      <c r="XBD22" s="140"/>
      <c r="XBE22" s="140"/>
      <c r="XBF22" s="140"/>
      <c r="XBG22" s="140"/>
      <c r="XBH22" s="140"/>
      <c r="XBI22" s="140"/>
      <c r="XBJ22" s="140"/>
      <c r="XBK22" s="140"/>
      <c r="XBL22" s="140"/>
      <c r="XBM22" s="140"/>
      <c r="XBN22" s="140"/>
      <c r="XBO22" s="140"/>
      <c r="XBP22" s="140"/>
      <c r="XBQ22" s="140"/>
      <c r="XBR22" s="140"/>
      <c r="XBS22" s="140"/>
      <c r="XBT22" s="140"/>
      <c r="XBU22" s="140"/>
      <c r="XBV22" s="140"/>
      <c r="XBW22" s="140"/>
      <c r="XBX22" s="140"/>
      <c r="XBY22" s="140"/>
      <c r="XBZ22" s="140"/>
      <c r="XCA22" s="140"/>
      <c r="XCB22" s="140"/>
      <c r="XCC22" s="140"/>
      <c r="XCD22" s="140"/>
      <c r="XCE22" s="140"/>
      <c r="XCF22" s="140"/>
      <c r="XCG22" s="140"/>
      <c r="XCH22" s="140"/>
      <c r="XCI22" s="140"/>
      <c r="XCJ22" s="140"/>
      <c r="XCK22" s="140"/>
      <c r="XCL22" s="140"/>
      <c r="XCM22" s="140"/>
      <c r="XCN22" s="140"/>
      <c r="XCO22" s="140"/>
      <c r="XCP22" s="140"/>
      <c r="XCQ22" s="140"/>
      <c r="XCR22" s="140"/>
      <c r="XCS22" s="140"/>
      <c r="XCT22" s="140"/>
      <c r="XCU22" s="140"/>
      <c r="XCV22" s="140"/>
      <c r="XCW22" s="140"/>
      <c r="XCX22" s="140"/>
      <c r="XCY22" s="140"/>
      <c r="XCZ22" s="140"/>
      <c r="XDA22" s="140"/>
      <c r="XDB22" s="140"/>
      <c r="XDC22" s="140"/>
      <c r="XDD22" s="140"/>
      <c r="XDE22" s="140"/>
      <c r="XDF22" s="140"/>
      <c r="XDG22" s="140"/>
      <c r="XDH22" s="140"/>
      <c r="XDI22" s="140"/>
      <c r="XDJ22" s="140"/>
      <c r="XDK22" s="140"/>
      <c r="XDL22" s="140"/>
      <c r="XDM22" s="140"/>
      <c r="XDN22" s="140"/>
      <c r="XDO22" s="140"/>
      <c r="XDP22" s="140"/>
      <c r="XDQ22" s="140"/>
      <c r="XDR22" s="140"/>
      <c r="XDS22" s="140"/>
      <c r="XDT22" s="140"/>
      <c r="XDU22" s="140"/>
      <c r="XDV22" s="140"/>
      <c r="XDW22" s="140"/>
      <c r="XDX22" s="140"/>
      <c r="XDY22" s="140"/>
      <c r="XDZ22" s="140"/>
      <c r="XEA22" s="140"/>
      <c r="XEB22" s="140"/>
      <c r="XEC22" s="140"/>
      <c r="XED22" s="140"/>
      <c r="XEE22" s="140"/>
      <c r="XEF22" s="140"/>
      <c r="XEG22" s="140"/>
      <c r="XEH22" s="140"/>
      <c r="XEI22" s="140"/>
      <c r="XEJ22" s="140"/>
      <c r="XEK22" s="140"/>
      <c r="XEL22" s="140"/>
      <c r="XEM22" s="140"/>
      <c r="XEN22" s="140"/>
      <c r="XEO22" s="140"/>
      <c r="XEP22" s="140"/>
      <c r="XEQ22" s="140"/>
      <c r="XER22" s="140"/>
      <c r="XES22" s="140"/>
      <c r="XET22" s="140"/>
      <c r="XEU22" s="140"/>
      <c r="XEV22" s="140"/>
      <c r="XEW22" s="140"/>
      <c r="XEX22" s="140"/>
      <c r="XEY22" s="140"/>
      <c r="XEZ22" s="140"/>
      <c r="XFA22" s="140"/>
      <c r="XFB22" s="140"/>
      <c r="XFC22" s="140"/>
      <c r="XFD22" s="140"/>
    </row>
    <row r="23" customFormat="false" ht="15.75" hidden="false" customHeight="false" outlineLevel="0" collapsed="false">
      <c r="A23" s="155" t="s">
        <v>64</v>
      </c>
      <c r="B23" s="155"/>
      <c r="C23" s="156" t="n">
        <f aca="false">+C20</f>
        <v>165903.51</v>
      </c>
      <c r="D23" s="156" t="n">
        <f aca="false">+D20</f>
        <v>165903.51</v>
      </c>
      <c r="E23" s="157" t="n">
        <f aca="false">IFERROR(D23/C23,0)</f>
        <v>1</v>
      </c>
      <c r="WVN23" s="140"/>
      <c r="WVO23" s="140"/>
      <c r="WVP23" s="140"/>
      <c r="WVQ23" s="140"/>
      <c r="WVR23" s="140"/>
      <c r="WVS23" s="140"/>
      <c r="WVT23" s="140"/>
      <c r="WVU23" s="140"/>
      <c r="WVV23" s="140"/>
      <c r="WVW23" s="140"/>
      <c r="WVX23" s="140"/>
      <c r="WVY23" s="140"/>
      <c r="WVZ23" s="140"/>
      <c r="WWA23" s="140"/>
      <c r="WWB23" s="140"/>
      <c r="WWC23" s="140"/>
      <c r="WWD23" s="140"/>
      <c r="WWE23" s="140"/>
      <c r="WWF23" s="140"/>
      <c r="WWG23" s="140"/>
      <c r="WWH23" s="140"/>
      <c r="WWI23" s="140"/>
      <c r="WWJ23" s="140"/>
      <c r="WWK23" s="140"/>
      <c r="WWL23" s="140"/>
      <c r="WWM23" s="140"/>
      <c r="WWN23" s="140"/>
      <c r="WWO23" s="140"/>
      <c r="WWP23" s="140"/>
      <c r="WWQ23" s="140"/>
      <c r="WWR23" s="140"/>
      <c r="WWS23" s="140"/>
      <c r="WWT23" s="140"/>
      <c r="WWU23" s="140"/>
      <c r="WWV23" s="140"/>
      <c r="WWW23" s="140"/>
      <c r="WWX23" s="140"/>
      <c r="WWY23" s="140"/>
      <c r="WWZ23" s="140"/>
      <c r="WXA23" s="140"/>
      <c r="WXB23" s="140"/>
      <c r="WXC23" s="140"/>
      <c r="WXD23" s="140"/>
      <c r="WXE23" s="140"/>
      <c r="WXF23" s="140"/>
      <c r="WXG23" s="140"/>
      <c r="WXH23" s="140"/>
      <c r="WXI23" s="140"/>
      <c r="WXJ23" s="140"/>
      <c r="WXK23" s="140"/>
      <c r="WXL23" s="140"/>
      <c r="WXM23" s="140"/>
      <c r="WXN23" s="140"/>
      <c r="WXO23" s="140"/>
      <c r="WXP23" s="140"/>
      <c r="WXQ23" s="140"/>
      <c r="WXR23" s="140"/>
      <c r="WXS23" s="140"/>
      <c r="WXT23" s="140"/>
      <c r="WXU23" s="140"/>
      <c r="WXV23" s="140"/>
      <c r="WXW23" s="140"/>
      <c r="WXX23" s="140"/>
      <c r="WXY23" s="140"/>
      <c r="WXZ23" s="140"/>
      <c r="WYA23" s="140"/>
      <c r="WYB23" s="140"/>
      <c r="WYC23" s="140"/>
      <c r="WYD23" s="140"/>
      <c r="WYE23" s="140"/>
      <c r="WYF23" s="140"/>
      <c r="WYG23" s="140"/>
      <c r="WYH23" s="140"/>
      <c r="WYI23" s="140"/>
      <c r="WYJ23" s="140"/>
      <c r="WYK23" s="140"/>
      <c r="WYL23" s="140"/>
      <c r="WYM23" s="140"/>
      <c r="WYN23" s="140"/>
      <c r="WYO23" s="140"/>
      <c r="WYP23" s="140"/>
      <c r="WYQ23" s="140"/>
      <c r="WYR23" s="140"/>
      <c r="WYS23" s="140"/>
      <c r="WYT23" s="140"/>
      <c r="WYU23" s="140"/>
      <c r="WYV23" s="140"/>
      <c r="WYW23" s="140"/>
      <c r="WYX23" s="140"/>
      <c r="WYY23" s="140"/>
      <c r="WYZ23" s="140"/>
      <c r="WZA23" s="140"/>
      <c r="WZB23" s="140"/>
      <c r="WZC23" s="140"/>
      <c r="WZD23" s="140"/>
      <c r="WZE23" s="140"/>
      <c r="WZF23" s="140"/>
      <c r="WZG23" s="140"/>
      <c r="WZH23" s="140"/>
      <c r="WZI23" s="140"/>
      <c r="WZJ23" s="140"/>
      <c r="WZK23" s="140"/>
      <c r="WZL23" s="140"/>
      <c r="WZM23" s="140"/>
      <c r="WZN23" s="140"/>
      <c r="WZO23" s="140"/>
      <c r="WZP23" s="140"/>
      <c r="WZQ23" s="140"/>
      <c r="WZR23" s="140"/>
      <c r="WZS23" s="140"/>
      <c r="WZT23" s="140"/>
      <c r="WZU23" s="140"/>
      <c r="WZV23" s="140"/>
      <c r="WZW23" s="140"/>
      <c r="WZX23" s="140"/>
      <c r="WZY23" s="140"/>
      <c r="WZZ23" s="140"/>
      <c r="XAA23" s="140"/>
      <c r="XAB23" s="140"/>
      <c r="XAC23" s="140"/>
      <c r="XAD23" s="140"/>
      <c r="XAE23" s="140"/>
      <c r="XAF23" s="140"/>
      <c r="XAG23" s="140"/>
      <c r="XAH23" s="140"/>
      <c r="XAI23" s="140"/>
      <c r="XAJ23" s="140"/>
      <c r="XAK23" s="140"/>
      <c r="XAL23" s="140"/>
      <c r="XAM23" s="140"/>
      <c r="XAN23" s="140"/>
      <c r="XAO23" s="140"/>
      <c r="XAP23" s="140"/>
      <c r="XAQ23" s="140"/>
      <c r="XAR23" s="140"/>
      <c r="XAS23" s="140"/>
      <c r="XAT23" s="140"/>
      <c r="XAU23" s="140"/>
      <c r="XAV23" s="140"/>
      <c r="XAW23" s="140"/>
      <c r="XAX23" s="140"/>
      <c r="XAY23" s="140"/>
      <c r="XAZ23" s="140"/>
      <c r="XBA23" s="140"/>
      <c r="XBB23" s="140"/>
      <c r="XBC23" s="140"/>
      <c r="XBD23" s="140"/>
      <c r="XBE23" s="140"/>
      <c r="XBF23" s="140"/>
      <c r="XBG23" s="140"/>
      <c r="XBH23" s="140"/>
      <c r="XBI23" s="140"/>
      <c r="XBJ23" s="140"/>
      <c r="XBK23" s="140"/>
      <c r="XBL23" s="140"/>
      <c r="XBM23" s="140"/>
      <c r="XBN23" s="140"/>
      <c r="XBO23" s="140"/>
      <c r="XBP23" s="140"/>
      <c r="XBQ23" s="140"/>
      <c r="XBR23" s="140"/>
      <c r="XBS23" s="140"/>
      <c r="XBT23" s="140"/>
      <c r="XBU23" s="140"/>
      <c r="XBV23" s="140"/>
      <c r="XBW23" s="140"/>
      <c r="XBX23" s="140"/>
      <c r="XBY23" s="140"/>
      <c r="XBZ23" s="140"/>
      <c r="XCA23" s="140"/>
      <c r="XCB23" s="140"/>
      <c r="XCC23" s="140"/>
      <c r="XCD23" s="140"/>
      <c r="XCE23" s="140"/>
      <c r="XCF23" s="140"/>
      <c r="XCG23" s="140"/>
      <c r="XCH23" s="140"/>
      <c r="XCI23" s="140"/>
      <c r="XCJ23" s="140"/>
      <c r="XCK23" s="140"/>
      <c r="XCL23" s="140"/>
      <c r="XCM23" s="140"/>
      <c r="XCN23" s="140"/>
      <c r="XCO23" s="140"/>
      <c r="XCP23" s="140"/>
      <c r="XCQ23" s="140"/>
      <c r="XCR23" s="140"/>
      <c r="XCS23" s="140"/>
      <c r="XCT23" s="140"/>
      <c r="XCU23" s="140"/>
      <c r="XCV23" s="140"/>
      <c r="XCW23" s="140"/>
      <c r="XCX23" s="140"/>
      <c r="XCY23" s="140"/>
      <c r="XCZ23" s="140"/>
      <c r="XDA23" s="140"/>
      <c r="XDB23" s="140"/>
      <c r="XDC23" s="140"/>
      <c r="XDD23" s="140"/>
      <c r="XDE23" s="140"/>
      <c r="XDF23" s="140"/>
      <c r="XDG23" s="140"/>
      <c r="XDH23" s="140"/>
      <c r="XDI23" s="140"/>
      <c r="XDJ23" s="140"/>
      <c r="XDK23" s="140"/>
      <c r="XDL23" s="140"/>
      <c r="XDM23" s="140"/>
      <c r="XDN23" s="140"/>
      <c r="XDO23" s="140"/>
      <c r="XDP23" s="140"/>
      <c r="XDQ23" s="140"/>
      <c r="XDR23" s="140"/>
      <c r="XDS23" s="140"/>
      <c r="XDT23" s="140"/>
      <c r="XDU23" s="140"/>
      <c r="XDV23" s="140"/>
      <c r="XDW23" s="140"/>
      <c r="XDX23" s="140"/>
      <c r="XDY23" s="140"/>
      <c r="XDZ23" s="140"/>
      <c r="XEA23" s="140"/>
      <c r="XEB23" s="140"/>
      <c r="XEC23" s="140"/>
      <c r="XED23" s="140"/>
      <c r="XEE23" s="140"/>
      <c r="XEF23" s="140"/>
      <c r="XEG23" s="140"/>
      <c r="XEH23" s="140"/>
      <c r="XEI23" s="140"/>
      <c r="XEJ23" s="140"/>
      <c r="XEK23" s="140"/>
      <c r="XEL23" s="140"/>
      <c r="XEM23" s="140"/>
      <c r="XEN23" s="140"/>
      <c r="XEO23" s="140"/>
      <c r="XEP23" s="140"/>
      <c r="XEQ23" s="140"/>
      <c r="XER23" s="140"/>
      <c r="XES23" s="140"/>
      <c r="XET23" s="140"/>
      <c r="XEU23" s="140"/>
      <c r="XEV23" s="140"/>
      <c r="XEW23" s="140"/>
      <c r="XEX23" s="140"/>
      <c r="XEY23" s="140"/>
      <c r="XEZ23" s="140"/>
      <c r="XFA23" s="140"/>
      <c r="XFB23" s="140"/>
      <c r="XFC23" s="140"/>
      <c r="XFD23" s="140"/>
    </row>
    <row r="24" customFormat="false" ht="15.75" hidden="false" customHeight="false" outlineLevel="0" collapsed="false">
      <c r="A24" s="161"/>
    </row>
    <row r="25" s="49" customFormat="true" ht="15.75" hidden="false" customHeight="false" outlineLevel="0" collapsed="false">
      <c r="A25" s="132" t="s">
        <v>66</v>
      </c>
      <c r="B25" s="133"/>
      <c r="C25" s="133"/>
      <c r="D25" s="133"/>
      <c r="E25" s="134"/>
      <c r="F25" s="135"/>
      <c r="WVN25" s="111"/>
      <c r="WVO25" s="111"/>
      <c r="WVP25" s="111"/>
      <c r="WVQ25" s="111"/>
      <c r="WVR25" s="111"/>
      <c r="WVS25" s="111"/>
      <c r="WVT25" s="111"/>
      <c r="WVU25" s="111"/>
      <c r="WVV25" s="111"/>
      <c r="WVW25" s="111"/>
      <c r="WVX25" s="111"/>
      <c r="WVY25" s="111"/>
      <c r="WVZ25" s="111"/>
      <c r="WWA25" s="111"/>
      <c r="WWB25" s="111"/>
      <c r="WWC25" s="111"/>
      <c r="WWD25" s="111"/>
      <c r="WWE25" s="111"/>
      <c r="WWF25" s="111"/>
      <c r="WWG25" s="111"/>
      <c r="WWH25" s="111"/>
      <c r="WWI25" s="111"/>
      <c r="WWJ25" s="111"/>
      <c r="WWK25" s="111"/>
      <c r="WWL25" s="111"/>
      <c r="WWM25" s="111"/>
      <c r="WWN25" s="111"/>
      <c r="WWO25" s="111"/>
      <c r="WWP25" s="111"/>
      <c r="WWQ25" s="111"/>
      <c r="WWR25" s="111"/>
      <c r="WWS25" s="111"/>
      <c r="WWT25" s="111"/>
      <c r="WWU25" s="111"/>
      <c r="WWV25" s="111"/>
      <c r="WWW25" s="111"/>
      <c r="WWX25" s="111"/>
      <c r="WWY25" s="111"/>
      <c r="WWZ25" s="111"/>
      <c r="WXA25" s="111"/>
      <c r="WXB25" s="111"/>
      <c r="WXC25" s="111"/>
      <c r="WXD25" s="111"/>
      <c r="WXE25" s="111"/>
      <c r="WXF25" s="111"/>
      <c r="WXG25" s="111"/>
      <c r="WXH25" s="111"/>
      <c r="WXI25" s="111"/>
      <c r="WXJ25" s="111"/>
      <c r="WXK25" s="111"/>
      <c r="WXL25" s="111"/>
      <c r="WXM25" s="111"/>
      <c r="WXN25" s="111"/>
      <c r="WXO25" s="111"/>
      <c r="WXP25" s="111"/>
      <c r="WXQ25" s="111"/>
      <c r="WXR25" s="111"/>
      <c r="WXS25" s="111"/>
      <c r="WXT25" s="111"/>
      <c r="WXU25" s="111"/>
      <c r="WXV25" s="111"/>
      <c r="WXW25" s="111"/>
      <c r="WXX25" s="111"/>
      <c r="WXY25" s="111"/>
      <c r="WXZ25" s="111"/>
      <c r="WYA25" s="111"/>
      <c r="WYB25" s="111"/>
      <c r="WYC25" s="111"/>
      <c r="WYD25" s="111"/>
      <c r="WYE25" s="111"/>
      <c r="WYF25" s="111"/>
      <c r="WYG25" s="111"/>
      <c r="WYH25" s="111"/>
      <c r="WYI25" s="111"/>
      <c r="WYJ25" s="111"/>
      <c r="WYK25" s="111"/>
      <c r="WYL25" s="111"/>
      <c r="WYM25" s="111"/>
      <c r="WYN25" s="111"/>
      <c r="WYO25" s="111"/>
      <c r="WYP25" s="111"/>
      <c r="WYQ25" s="111"/>
      <c r="WYR25" s="111"/>
      <c r="WYS25" s="111"/>
      <c r="WYT25" s="111"/>
      <c r="WYU25" s="111"/>
      <c r="WYV25" s="111"/>
      <c r="WYW25" s="111"/>
      <c r="WYX25" s="111"/>
      <c r="WYY25" s="111"/>
      <c r="WYZ25" s="111"/>
      <c r="WZA25" s="111"/>
      <c r="WZB25" s="111"/>
      <c r="WZC25" s="111"/>
      <c r="WZD25" s="111"/>
      <c r="WZE25" s="111"/>
      <c r="WZF25" s="111"/>
      <c r="WZG25" s="111"/>
      <c r="WZH25" s="111"/>
      <c r="WZI25" s="111"/>
      <c r="WZJ25" s="111"/>
      <c r="WZK25" s="111"/>
      <c r="WZL25" s="111"/>
      <c r="WZM25" s="111"/>
      <c r="WZN25" s="111"/>
      <c r="WZO25" s="111"/>
      <c r="WZP25" s="111"/>
      <c r="WZQ25" s="111"/>
      <c r="WZR25" s="111"/>
      <c r="WZS25" s="111"/>
      <c r="WZT25" s="111"/>
      <c r="WZU25" s="111"/>
      <c r="WZV25" s="111"/>
      <c r="WZW25" s="111"/>
      <c r="WZX25" s="111"/>
      <c r="WZY25" s="111"/>
      <c r="WZZ25" s="111"/>
      <c r="XAA25" s="111"/>
      <c r="XAB25" s="111"/>
      <c r="XAC25" s="111"/>
      <c r="XAD25" s="111"/>
      <c r="XAE25" s="111"/>
      <c r="XAF25" s="111"/>
      <c r="XAG25" s="111"/>
      <c r="XAH25" s="111"/>
      <c r="XAI25" s="111"/>
      <c r="XAJ25" s="111"/>
      <c r="XAK25" s="111"/>
      <c r="XAL25" s="111"/>
      <c r="XAM25" s="111"/>
      <c r="XAN25" s="111"/>
      <c r="XAO25" s="111"/>
      <c r="XAP25" s="111"/>
      <c r="XAQ25" s="111"/>
      <c r="XAR25" s="111"/>
      <c r="XAS25" s="111"/>
      <c r="XAT25" s="111"/>
      <c r="XAU25" s="111"/>
      <c r="XAV25" s="111"/>
      <c r="XAW25" s="111"/>
      <c r="XAX25" s="111"/>
      <c r="XAY25" s="111"/>
      <c r="XAZ25" s="111"/>
      <c r="XBA25" s="111"/>
      <c r="XBB25" s="111"/>
      <c r="XBC25" s="111"/>
      <c r="XBD25" s="111"/>
      <c r="XBE25" s="111"/>
      <c r="XBF25" s="111"/>
      <c r="XBG25" s="111"/>
      <c r="XBH25" s="111"/>
      <c r="XBI25" s="111"/>
      <c r="XBJ25" s="111"/>
      <c r="XBK25" s="111"/>
      <c r="XBL25" s="111"/>
      <c r="XBM25" s="111"/>
      <c r="XBN25" s="111"/>
      <c r="XBO25" s="111"/>
      <c r="XBP25" s="111"/>
      <c r="XBQ25" s="111"/>
      <c r="XBR25" s="111"/>
      <c r="XBS25" s="111"/>
      <c r="XBT25" s="111"/>
      <c r="XBU25" s="111"/>
      <c r="XBV25" s="111"/>
      <c r="XBW25" s="111"/>
      <c r="XBX25" s="111"/>
      <c r="XBY25" s="111"/>
      <c r="XBZ25" s="111"/>
      <c r="XCA25" s="111"/>
      <c r="XCB25" s="111"/>
      <c r="XCC25" s="111"/>
      <c r="XCD25" s="111"/>
      <c r="XCE25" s="111"/>
      <c r="XCF25" s="111"/>
      <c r="XCG25" s="111"/>
      <c r="XCH25" s="111"/>
      <c r="XCI25" s="111"/>
      <c r="XCJ25" s="111"/>
      <c r="XCK25" s="111"/>
      <c r="XCL25" s="111"/>
      <c r="XCM25" s="111"/>
      <c r="XCN25" s="111"/>
      <c r="XCO25" s="111"/>
      <c r="XCP25" s="111"/>
      <c r="XCQ25" s="111"/>
      <c r="XCR25" s="111"/>
      <c r="XCS25" s="111"/>
      <c r="XCT25" s="111"/>
      <c r="XCU25" s="111"/>
      <c r="XCV25" s="111"/>
      <c r="XCW25" s="111"/>
      <c r="XCX25" s="111"/>
      <c r="XCY25" s="111"/>
      <c r="XCZ25" s="111"/>
      <c r="XDA25" s="111"/>
      <c r="XDB25" s="111"/>
      <c r="XDC25" s="111"/>
      <c r="XDD25" s="111"/>
      <c r="XDE25" s="111"/>
      <c r="XDF25" s="111"/>
      <c r="XDG25" s="111"/>
      <c r="XDH25" s="111"/>
      <c r="XDI25" s="111"/>
      <c r="XDJ25" s="111"/>
      <c r="XDK25" s="111"/>
      <c r="XDL25" s="111"/>
      <c r="XDM25" s="111"/>
      <c r="XDN25" s="111"/>
      <c r="XDO25" s="111"/>
      <c r="XDP25" s="111"/>
      <c r="XDQ25" s="111"/>
      <c r="XDR25" s="111"/>
      <c r="XDS25" s="111"/>
      <c r="XDT25" s="111"/>
      <c r="XDU25" s="111"/>
      <c r="XDV25" s="111"/>
      <c r="XDW25" s="111"/>
      <c r="XDX25" s="111"/>
      <c r="XDY25" s="111"/>
      <c r="XDZ25" s="111"/>
      <c r="XEA25" s="111"/>
      <c r="XEB25" s="111"/>
      <c r="XEC25" s="111"/>
      <c r="XED25" s="111"/>
      <c r="XEE25" s="111"/>
      <c r="XEF25" s="111"/>
      <c r="XEG25" s="111"/>
      <c r="XEH25" s="111"/>
      <c r="XEI25" s="111"/>
      <c r="XEJ25" s="111"/>
      <c r="XEK25" s="111"/>
      <c r="XEL25" s="111"/>
      <c r="XEM25" s="111"/>
      <c r="XEN25" s="111"/>
      <c r="XEO25" s="111"/>
      <c r="XEP25" s="111"/>
      <c r="XEQ25" s="111"/>
      <c r="XER25" s="111"/>
      <c r="XES25" s="111"/>
      <c r="XET25" s="111"/>
      <c r="XEU25" s="111"/>
      <c r="XEV25" s="111"/>
      <c r="XEW25" s="111"/>
      <c r="XEX25" s="111"/>
      <c r="XEY25" s="111"/>
      <c r="XEZ25" s="111"/>
      <c r="XFA25" s="111"/>
      <c r="XFB25" s="111"/>
      <c r="XFC25" s="111"/>
      <c r="XFD25" s="111"/>
    </row>
    <row r="26" s="140" customFormat="true" ht="20.25" hidden="false" customHeight="true" outlineLevel="0" collapsed="false">
      <c r="A26" s="136" t="s">
        <v>55</v>
      </c>
      <c r="B26" s="137" t="s">
        <v>56</v>
      </c>
      <c r="C26" s="137" t="s">
        <v>57</v>
      </c>
      <c r="D26" s="137" t="s">
        <v>58</v>
      </c>
      <c r="E26" s="137" t="s">
        <v>59</v>
      </c>
      <c r="F26" s="139"/>
      <c r="G26" s="139"/>
      <c r="WVN26" s="111"/>
      <c r="WVO26" s="111"/>
      <c r="WVP26" s="111"/>
      <c r="WVQ26" s="111"/>
      <c r="WVR26" s="111"/>
      <c r="WVS26" s="111"/>
      <c r="WVT26" s="111"/>
      <c r="WVU26" s="111"/>
      <c r="WVV26" s="111"/>
      <c r="WVW26" s="111"/>
      <c r="WVX26" s="111"/>
      <c r="WVY26" s="111"/>
      <c r="WVZ26" s="111"/>
      <c r="WWA26" s="111"/>
      <c r="WWB26" s="111"/>
      <c r="WWC26" s="111"/>
      <c r="WWD26" s="111"/>
      <c r="WWE26" s="111"/>
      <c r="WWF26" s="111"/>
      <c r="WWG26" s="111"/>
      <c r="WWH26" s="111"/>
      <c r="WWI26" s="111"/>
      <c r="WWJ26" s="111"/>
      <c r="WWK26" s="111"/>
      <c r="WWL26" s="111"/>
      <c r="WWM26" s="111"/>
      <c r="WWN26" s="111"/>
      <c r="WWO26" s="111"/>
      <c r="WWP26" s="111"/>
      <c r="WWQ26" s="111"/>
      <c r="WWR26" s="111"/>
      <c r="WWS26" s="111"/>
      <c r="WWT26" s="111"/>
      <c r="WWU26" s="111"/>
      <c r="WWV26" s="111"/>
      <c r="WWW26" s="111"/>
      <c r="WWX26" s="111"/>
      <c r="WWY26" s="111"/>
      <c r="WWZ26" s="111"/>
      <c r="WXA26" s="111"/>
      <c r="WXB26" s="111"/>
      <c r="WXC26" s="111"/>
      <c r="WXD26" s="111"/>
      <c r="WXE26" s="111"/>
      <c r="WXF26" s="111"/>
      <c r="WXG26" s="111"/>
      <c r="WXH26" s="111"/>
      <c r="WXI26" s="111"/>
      <c r="WXJ26" s="111"/>
      <c r="WXK26" s="111"/>
      <c r="WXL26" s="111"/>
      <c r="WXM26" s="111"/>
      <c r="WXN26" s="111"/>
      <c r="WXO26" s="111"/>
      <c r="WXP26" s="111"/>
      <c r="WXQ26" s="111"/>
      <c r="WXR26" s="111"/>
      <c r="WXS26" s="111"/>
      <c r="WXT26" s="111"/>
      <c r="WXU26" s="111"/>
      <c r="WXV26" s="111"/>
      <c r="WXW26" s="111"/>
      <c r="WXX26" s="111"/>
      <c r="WXY26" s="111"/>
      <c r="WXZ26" s="111"/>
      <c r="WYA26" s="111"/>
      <c r="WYB26" s="111"/>
      <c r="WYC26" s="111"/>
      <c r="WYD26" s="111"/>
      <c r="WYE26" s="111"/>
      <c r="WYF26" s="111"/>
      <c r="WYG26" s="111"/>
      <c r="WYH26" s="111"/>
      <c r="WYI26" s="111"/>
      <c r="WYJ26" s="111"/>
      <c r="WYK26" s="111"/>
      <c r="WYL26" s="111"/>
      <c r="WYM26" s="111"/>
      <c r="WYN26" s="111"/>
      <c r="WYO26" s="111"/>
      <c r="WYP26" s="111"/>
      <c r="WYQ26" s="111"/>
      <c r="WYR26" s="111"/>
      <c r="WYS26" s="111"/>
      <c r="WYT26" s="111"/>
      <c r="WYU26" s="111"/>
      <c r="WYV26" s="111"/>
      <c r="WYW26" s="111"/>
      <c r="WYX26" s="111"/>
      <c r="WYY26" s="111"/>
      <c r="WYZ26" s="111"/>
      <c r="WZA26" s="111"/>
      <c r="WZB26" s="111"/>
      <c r="WZC26" s="111"/>
      <c r="WZD26" s="111"/>
      <c r="WZE26" s="111"/>
      <c r="WZF26" s="111"/>
      <c r="WZG26" s="111"/>
      <c r="WZH26" s="111"/>
      <c r="WZI26" s="111"/>
      <c r="WZJ26" s="111"/>
      <c r="WZK26" s="111"/>
      <c r="WZL26" s="111"/>
      <c r="WZM26" s="111"/>
      <c r="WZN26" s="111"/>
      <c r="WZO26" s="111"/>
      <c r="WZP26" s="111"/>
      <c r="WZQ26" s="111"/>
      <c r="WZR26" s="111"/>
      <c r="WZS26" s="111"/>
      <c r="WZT26" s="111"/>
      <c r="WZU26" s="111"/>
      <c r="WZV26" s="111"/>
      <c r="WZW26" s="111"/>
      <c r="WZX26" s="111"/>
      <c r="WZY26" s="111"/>
      <c r="WZZ26" s="111"/>
      <c r="XAA26" s="111"/>
      <c r="XAB26" s="111"/>
      <c r="XAC26" s="111"/>
      <c r="XAD26" s="111"/>
      <c r="XAE26" s="111"/>
      <c r="XAF26" s="111"/>
      <c r="XAG26" s="111"/>
      <c r="XAH26" s="111"/>
      <c r="XAI26" s="111"/>
      <c r="XAJ26" s="111"/>
      <c r="XAK26" s="111"/>
      <c r="XAL26" s="111"/>
      <c r="XAM26" s="111"/>
      <c r="XAN26" s="111"/>
      <c r="XAO26" s="111"/>
      <c r="XAP26" s="111"/>
      <c r="XAQ26" s="111"/>
      <c r="XAR26" s="111"/>
      <c r="XAS26" s="111"/>
      <c r="XAT26" s="111"/>
      <c r="XAU26" s="111"/>
      <c r="XAV26" s="111"/>
      <c r="XAW26" s="111"/>
      <c r="XAX26" s="111"/>
      <c r="XAY26" s="111"/>
      <c r="XAZ26" s="111"/>
      <c r="XBA26" s="111"/>
      <c r="XBB26" s="111"/>
      <c r="XBC26" s="111"/>
      <c r="XBD26" s="111"/>
      <c r="XBE26" s="111"/>
      <c r="XBF26" s="111"/>
      <c r="XBG26" s="111"/>
      <c r="XBH26" s="111"/>
      <c r="XBI26" s="111"/>
      <c r="XBJ26" s="111"/>
      <c r="XBK26" s="111"/>
      <c r="XBL26" s="111"/>
      <c r="XBM26" s="111"/>
      <c r="XBN26" s="111"/>
      <c r="XBO26" s="111"/>
      <c r="XBP26" s="111"/>
      <c r="XBQ26" s="111"/>
      <c r="XBR26" s="111"/>
      <c r="XBS26" s="111"/>
      <c r="XBT26" s="111"/>
      <c r="XBU26" s="111"/>
      <c r="XBV26" s="111"/>
      <c r="XBW26" s="111"/>
      <c r="XBX26" s="111"/>
      <c r="XBY26" s="111"/>
      <c r="XBZ26" s="111"/>
      <c r="XCA26" s="111"/>
      <c r="XCB26" s="111"/>
      <c r="XCC26" s="111"/>
      <c r="XCD26" s="111"/>
      <c r="XCE26" s="111"/>
      <c r="XCF26" s="111"/>
      <c r="XCG26" s="111"/>
      <c r="XCH26" s="111"/>
      <c r="XCI26" s="111"/>
      <c r="XCJ26" s="111"/>
      <c r="XCK26" s="111"/>
      <c r="XCL26" s="111"/>
      <c r="XCM26" s="111"/>
      <c r="XCN26" s="111"/>
      <c r="XCO26" s="111"/>
      <c r="XCP26" s="111"/>
      <c r="XCQ26" s="111"/>
      <c r="XCR26" s="111"/>
      <c r="XCS26" s="111"/>
      <c r="XCT26" s="111"/>
      <c r="XCU26" s="111"/>
      <c r="XCV26" s="111"/>
      <c r="XCW26" s="111"/>
      <c r="XCX26" s="111"/>
      <c r="XCY26" s="111"/>
      <c r="XCZ26" s="111"/>
      <c r="XDA26" s="111"/>
      <c r="XDB26" s="111"/>
      <c r="XDC26" s="111"/>
      <c r="XDD26" s="111"/>
      <c r="XDE26" s="111"/>
      <c r="XDF26" s="111"/>
      <c r="XDG26" s="111"/>
      <c r="XDH26" s="111"/>
      <c r="XDI26" s="111"/>
      <c r="XDJ26" s="111"/>
      <c r="XDK26" s="111"/>
      <c r="XDL26" s="111"/>
      <c r="XDM26" s="111"/>
      <c r="XDN26" s="111"/>
      <c r="XDO26" s="111"/>
      <c r="XDP26" s="111"/>
      <c r="XDQ26" s="111"/>
      <c r="XDR26" s="111"/>
      <c r="XDS26" s="111"/>
      <c r="XDT26" s="111"/>
      <c r="XDU26" s="111"/>
      <c r="XDV26" s="111"/>
      <c r="XDW26" s="111"/>
      <c r="XDX26" s="111"/>
      <c r="XDY26" s="111"/>
      <c r="XDZ26" s="111"/>
      <c r="XEA26" s="111"/>
      <c r="XEB26" s="111"/>
      <c r="XEC26" s="111"/>
      <c r="XED26" s="111"/>
      <c r="XEE26" s="111"/>
      <c r="XEF26" s="111"/>
      <c r="XEG26" s="111"/>
      <c r="XEH26" s="111"/>
      <c r="XEI26" s="111"/>
      <c r="XEJ26" s="111"/>
      <c r="XEK26" s="111"/>
      <c r="XEL26" s="111"/>
      <c r="XEM26" s="111"/>
      <c r="XEN26" s="111"/>
      <c r="XEO26" s="111"/>
      <c r="XEP26" s="111"/>
      <c r="XEQ26" s="111"/>
      <c r="XER26" s="111"/>
      <c r="XES26" s="111"/>
      <c r="XET26" s="111"/>
      <c r="XEU26" s="111"/>
      <c r="XEV26" s="111"/>
      <c r="XEW26" s="111"/>
      <c r="XEX26" s="111"/>
      <c r="XEY26" s="111"/>
      <c r="XEZ26" s="111"/>
      <c r="XFA26" s="111"/>
      <c r="XFB26" s="111"/>
      <c r="XFC26" s="111"/>
      <c r="XFD26" s="111"/>
    </row>
    <row r="27" s="140" customFormat="true" ht="14.25" hidden="false" customHeight="true" outlineLevel="0" collapsed="false">
      <c r="A27" s="142" t="n">
        <v>64</v>
      </c>
      <c r="B27" s="142" t="s">
        <v>67</v>
      </c>
      <c r="C27" s="143" t="n">
        <f aca="false">+C28</f>
        <v>1775</v>
      </c>
      <c r="D27" s="143" t="n">
        <f aca="false">+D28</f>
        <v>1772.2</v>
      </c>
      <c r="E27" s="144" t="n">
        <f aca="false">IFERROR(D27/C27,0)</f>
        <v>0.998422535211268</v>
      </c>
      <c r="F27" s="139"/>
      <c r="G27" s="139"/>
      <c r="WVN27" s="49"/>
      <c r="WVO27" s="49"/>
      <c r="WVP27" s="49"/>
      <c r="WVQ27" s="49"/>
      <c r="WVR27" s="49"/>
      <c r="WVS27" s="49"/>
      <c r="WVT27" s="49"/>
      <c r="WVU27" s="49"/>
      <c r="WVV27" s="49"/>
      <c r="WVW27" s="49"/>
      <c r="WVX27" s="49"/>
      <c r="WVY27" s="49"/>
      <c r="WVZ27" s="49"/>
      <c r="WWA27" s="49"/>
      <c r="WWB27" s="49"/>
      <c r="WWC27" s="49"/>
      <c r="WWD27" s="49"/>
      <c r="WWE27" s="49"/>
      <c r="WWF27" s="49"/>
      <c r="WWG27" s="49"/>
      <c r="WWH27" s="49"/>
      <c r="WWI27" s="49"/>
      <c r="WWJ27" s="49"/>
      <c r="WWK27" s="49"/>
      <c r="WWL27" s="49"/>
      <c r="WWM27" s="49"/>
      <c r="WWN27" s="49"/>
      <c r="WWO27" s="49"/>
      <c r="WWP27" s="49"/>
      <c r="WWQ27" s="49"/>
      <c r="WWR27" s="49"/>
      <c r="WWS27" s="49"/>
      <c r="WWT27" s="49"/>
      <c r="WWU27" s="49"/>
      <c r="WWV27" s="49"/>
      <c r="WWW27" s="49"/>
      <c r="WWX27" s="49"/>
      <c r="WWY27" s="49"/>
      <c r="WWZ27" s="49"/>
      <c r="WXA27" s="49"/>
      <c r="WXB27" s="49"/>
      <c r="WXC27" s="49"/>
      <c r="WXD27" s="49"/>
      <c r="WXE27" s="49"/>
      <c r="WXF27" s="49"/>
      <c r="WXG27" s="49"/>
      <c r="WXH27" s="49"/>
      <c r="WXI27" s="49"/>
      <c r="WXJ27" s="49"/>
      <c r="WXK27" s="49"/>
      <c r="WXL27" s="49"/>
      <c r="WXM27" s="49"/>
      <c r="WXN27" s="49"/>
      <c r="WXO27" s="49"/>
      <c r="WXP27" s="49"/>
      <c r="WXQ27" s="49"/>
      <c r="WXR27" s="49"/>
      <c r="WXS27" s="49"/>
      <c r="WXT27" s="49"/>
      <c r="WXU27" s="49"/>
      <c r="WXV27" s="49"/>
      <c r="WXW27" s="49"/>
      <c r="WXX27" s="49"/>
      <c r="WXY27" s="49"/>
      <c r="WXZ27" s="49"/>
      <c r="WYA27" s="49"/>
      <c r="WYB27" s="49"/>
      <c r="WYC27" s="49"/>
      <c r="WYD27" s="49"/>
      <c r="WYE27" s="49"/>
      <c r="WYF27" s="49"/>
      <c r="WYG27" s="49"/>
      <c r="WYH27" s="49"/>
      <c r="WYI27" s="49"/>
      <c r="WYJ27" s="49"/>
      <c r="WYK27" s="49"/>
      <c r="WYL27" s="49"/>
      <c r="WYM27" s="49"/>
      <c r="WYN27" s="49"/>
      <c r="WYO27" s="49"/>
      <c r="WYP27" s="49"/>
      <c r="WYQ27" s="49"/>
      <c r="WYR27" s="49"/>
      <c r="WYS27" s="49"/>
      <c r="WYT27" s="49"/>
      <c r="WYU27" s="49"/>
      <c r="WYV27" s="49"/>
      <c r="WYW27" s="49"/>
      <c r="WYX27" s="49"/>
      <c r="WYY27" s="49"/>
      <c r="WYZ27" s="49"/>
      <c r="WZA27" s="49"/>
      <c r="WZB27" s="49"/>
      <c r="WZC27" s="49"/>
      <c r="WZD27" s="49"/>
      <c r="WZE27" s="49"/>
      <c r="WZF27" s="49"/>
      <c r="WZG27" s="49"/>
      <c r="WZH27" s="49"/>
      <c r="WZI27" s="49"/>
      <c r="WZJ27" s="49"/>
      <c r="WZK27" s="49"/>
      <c r="WZL27" s="49"/>
      <c r="WZM27" s="49"/>
      <c r="WZN27" s="49"/>
      <c r="WZO27" s="49"/>
      <c r="WZP27" s="49"/>
      <c r="WZQ27" s="49"/>
      <c r="WZR27" s="49"/>
      <c r="WZS27" s="49"/>
      <c r="WZT27" s="49"/>
      <c r="WZU27" s="49"/>
      <c r="WZV27" s="49"/>
      <c r="WZW27" s="49"/>
      <c r="WZX27" s="49"/>
      <c r="WZY27" s="49"/>
      <c r="WZZ27" s="49"/>
      <c r="XAA27" s="49"/>
      <c r="XAB27" s="49"/>
      <c r="XAC27" s="49"/>
      <c r="XAD27" s="49"/>
      <c r="XAE27" s="49"/>
      <c r="XAF27" s="49"/>
      <c r="XAG27" s="49"/>
      <c r="XAH27" s="49"/>
      <c r="XAI27" s="49"/>
      <c r="XAJ27" s="49"/>
      <c r="XAK27" s="49"/>
      <c r="XAL27" s="49"/>
      <c r="XAM27" s="49"/>
      <c r="XAN27" s="49"/>
      <c r="XAO27" s="49"/>
      <c r="XAP27" s="49"/>
      <c r="XAQ27" s="49"/>
      <c r="XAR27" s="49"/>
      <c r="XAS27" s="49"/>
      <c r="XAT27" s="49"/>
      <c r="XAU27" s="49"/>
      <c r="XAV27" s="49"/>
      <c r="XAW27" s="49"/>
      <c r="XAX27" s="49"/>
      <c r="XAY27" s="49"/>
      <c r="XAZ27" s="49"/>
      <c r="XBA27" s="49"/>
      <c r="XBB27" s="49"/>
      <c r="XBC27" s="49"/>
      <c r="XBD27" s="49"/>
      <c r="XBE27" s="49"/>
      <c r="XBF27" s="49"/>
      <c r="XBG27" s="49"/>
      <c r="XBH27" s="49"/>
      <c r="XBI27" s="49"/>
      <c r="XBJ27" s="49"/>
      <c r="XBK27" s="49"/>
      <c r="XBL27" s="49"/>
      <c r="XBM27" s="49"/>
      <c r="XBN27" s="49"/>
      <c r="XBO27" s="49"/>
      <c r="XBP27" s="49"/>
      <c r="XBQ27" s="49"/>
      <c r="XBR27" s="49"/>
      <c r="XBS27" s="49"/>
      <c r="XBT27" s="49"/>
      <c r="XBU27" s="49"/>
      <c r="XBV27" s="49"/>
      <c r="XBW27" s="49"/>
      <c r="XBX27" s="49"/>
      <c r="XBY27" s="49"/>
      <c r="XBZ27" s="49"/>
      <c r="XCA27" s="49"/>
      <c r="XCB27" s="49"/>
      <c r="XCC27" s="49"/>
      <c r="XCD27" s="49"/>
      <c r="XCE27" s="49"/>
      <c r="XCF27" s="49"/>
      <c r="XCG27" s="49"/>
      <c r="XCH27" s="49"/>
      <c r="XCI27" s="49"/>
      <c r="XCJ27" s="49"/>
      <c r="XCK27" s="49"/>
      <c r="XCL27" s="49"/>
      <c r="XCM27" s="49"/>
      <c r="XCN27" s="49"/>
      <c r="XCO27" s="49"/>
      <c r="XCP27" s="49"/>
      <c r="XCQ27" s="49"/>
      <c r="XCR27" s="49"/>
      <c r="XCS27" s="49"/>
      <c r="XCT27" s="49"/>
      <c r="XCU27" s="49"/>
      <c r="XCV27" s="49"/>
      <c r="XCW27" s="49"/>
      <c r="XCX27" s="49"/>
      <c r="XCY27" s="49"/>
      <c r="XCZ27" s="49"/>
      <c r="XDA27" s="49"/>
      <c r="XDB27" s="49"/>
      <c r="XDC27" s="49"/>
      <c r="XDD27" s="49"/>
      <c r="XDE27" s="49"/>
      <c r="XDF27" s="49"/>
      <c r="XDG27" s="49"/>
      <c r="XDH27" s="49"/>
      <c r="XDI27" s="49"/>
      <c r="XDJ27" s="49"/>
      <c r="XDK27" s="49"/>
      <c r="XDL27" s="49"/>
      <c r="XDM27" s="49"/>
      <c r="XDN27" s="49"/>
      <c r="XDO27" s="49"/>
      <c r="XDP27" s="49"/>
      <c r="XDQ27" s="49"/>
      <c r="XDR27" s="49"/>
      <c r="XDS27" s="49"/>
      <c r="XDT27" s="49"/>
      <c r="XDU27" s="49"/>
      <c r="XDV27" s="49"/>
      <c r="XDW27" s="49"/>
      <c r="XDX27" s="49"/>
      <c r="XDY27" s="49"/>
      <c r="XDZ27" s="49"/>
      <c r="XEA27" s="49"/>
      <c r="XEB27" s="49"/>
      <c r="XEC27" s="49"/>
      <c r="XED27" s="49"/>
      <c r="XEE27" s="49"/>
      <c r="XEF27" s="49"/>
      <c r="XEG27" s="49"/>
      <c r="XEH27" s="49"/>
      <c r="XEI27" s="49"/>
      <c r="XEJ27" s="49"/>
      <c r="XEK27" s="49"/>
      <c r="XEL27" s="49"/>
      <c r="XEM27" s="49"/>
      <c r="XEN27" s="49"/>
      <c r="XEO27" s="49"/>
      <c r="XEP27" s="49"/>
      <c r="XEQ27" s="49"/>
      <c r="XER27" s="49"/>
      <c r="XES27" s="49"/>
      <c r="XET27" s="49"/>
      <c r="XEU27" s="49"/>
      <c r="XEV27" s="49"/>
      <c r="XEW27" s="49"/>
      <c r="XEX27" s="49"/>
      <c r="XEY27" s="49"/>
      <c r="XEZ27" s="49"/>
      <c r="XFA27" s="49"/>
      <c r="XFB27" s="49"/>
      <c r="XFC27" s="49"/>
      <c r="XFD27" s="49"/>
    </row>
    <row r="28" customFormat="false" ht="14.25" hidden="false" customHeight="true" outlineLevel="0" collapsed="false">
      <c r="A28" s="145" t="n">
        <v>641</v>
      </c>
      <c r="B28" s="146" t="s">
        <v>68</v>
      </c>
      <c r="C28" s="147" t="n">
        <f aca="false">SUM(C30)</f>
        <v>1775</v>
      </c>
      <c r="D28" s="147" t="n">
        <v>1772.2</v>
      </c>
      <c r="E28" s="148" t="n">
        <f aca="false">IFERROR(D28/C28,0)</f>
        <v>0.998422535211268</v>
      </c>
      <c r="WVN28" s="140"/>
      <c r="WVO28" s="140"/>
      <c r="WVP28" s="140"/>
      <c r="WVQ28" s="140"/>
      <c r="WVR28" s="140"/>
      <c r="WVS28" s="140"/>
      <c r="WVT28" s="140"/>
      <c r="WVU28" s="140"/>
      <c r="WVV28" s="140"/>
      <c r="WVW28" s="140"/>
      <c r="WVX28" s="140"/>
      <c r="WVY28" s="140"/>
      <c r="WVZ28" s="140"/>
      <c r="WWA28" s="140"/>
      <c r="WWB28" s="140"/>
      <c r="WWC28" s="140"/>
      <c r="WWD28" s="140"/>
      <c r="WWE28" s="140"/>
      <c r="WWF28" s="140"/>
      <c r="WWG28" s="140"/>
      <c r="WWH28" s="140"/>
      <c r="WWI28" s="140"/>
      <c r="WWJ28" s="140"/>
      <c r="WWK28" s="140"/>
      <c r="WWL28" s="140"/>
      <c r="WWM28" s="140"/>
      <c r="WWN28" s="140"/>
      <c r="WWO28" s="140"/>
      <c r="WWP28" s="140"/>
      <c r="WWQ28" s="140"/>
      <c r="WWR28" s="140"/>
      <c r="WWS28" s="140"/>
      <c r="WWT28" s="140"/>
      <c r="WWU28" s="140"/>
      <c r="WWV28" s="140"/>
      <c r="WWW28" s="140"/>
      <c r="WWX28" s="140"/>
      <c r="WWY28" s="140"/>
      <c r="WWZ28" s="140"/>
      <c r="WXA28" s="140"/>
      <c r="WXB28" s="140"/>
      <c r="WXC28" s="140"/>
      <c r="WXD28" s="140"/>
      <c r="WXE28" s="140"/>
      <c r="WXF28" s="140"/>
      <c r="WXG28" s="140"/>
      <c r="WXH28" s="140"/>
      <c r="WXI28" s="140"/>
      <c r="WXJ28" s="140"/>
      <c r="WXK28" s="140"/>
      <c r="WXL28" s="140"/>
      <c r="WXM28" s="140"/>
      <c r="WXN28" s="140"/>
      <c r="WXO28" s="140"/>
      <c r="WXP28" s="140"/>
      <c r="WXQ28" s="140"/>
      <c r="WXR28" s="140"/>
      <c r="WXS28" s="140"/>
      <c r="WXT28" s="140"/>
      <c r="WXU28" s="140"/>
      <c r="WXV28" s="140"/>
      <c r="WXW28" s="140"/>
      <c r="WXX28" s="140"/>
      <c r="WXY28" s="140"/>
      <c r="WXZ28" s="140"/>
      <c r="WYA28" s="140"/>
      <c r="WYB28" s="140"/>
      <c r="WYC28" s="140"/>
      <c r="WYD28" s="140"/>
      <c r="WYE28" s="140"/>
      <c r="WYF28" s="140"/>
      <c r="WYG28" s="140"/>
      <c r="WYH28" s="140"/>
      <c r="WYI28" s="140"/>
      <c r="WYJ28" s="140"/>
      <c r="WYK28" s="140"/>
      <c r="WYL28" s="140"/>
      <c r="WYM28" s="140"/>
      <c r="WYN28" s="140"/>
      <c r="WYO28" s="140"/>
      <c r="WYP28" s="140"/>
      <c r="WYQ28" s="140"/>
      <c r="WYR28" s="140"/>
      <c r="WYS28" s="140"/>
      <c r="WYT28" s="140"/>
      <c r="WYU28" s="140"/>
      <c r="WYV28" s="140"/>
      <c r="WYW28" s="140"/>
      <c r="WYX28" s="140"/>
      <c r="WYY28" s="140"/>
      <c r="WYZ28" s="140"/>
      <c r="WZA28" s="140"/>
      <c r="WZB28" s="140"/>
      <c r="WZC28" s="140"/>
      <c r="WZD28" s="140"/>
      <c r="WZE28" s="140"/>
      <c r="WZF28" s="140"/>
      <c r="WZG28" s="140"/>
      <c r="WZH28" s="140"/>
      <c r="WZI28" s="140"/>
      <c r="WZJ28" s="140"/>
      <c r="WZK28" s="140"/>
      <c r="WZL28" s="140"/>
      <c r="WZM28" s="140"/>
      <c r="WZN28" s="140"/>
      <c r="WZO28" s="140"/>
      <c r="WZP28" s="140"/>
      <c r="WZQ28" s="140"/>
      <c r="WZR28" s="140"/>
      <c r="WZS28" s="140"/>
      <c r="WZT28" s="140"/>
      <c r="WZU28" s="140"/>
      <c r="WZV28" s="140"/>
      <c r="WZW28" s="140"/>
      <c r="WZX28" s="140"/>
      <c r="WZY28" s="140"/>
      <c r="WZZ28" s="140"/>
      <c r="XAA28" s="140"/>
      <c r="XAB28" s="140"/>
      <c r="XAC28" s="140"/>
      <c r="XAD28" s="140"/>
      <c r="XAE28" s="140"/>
      <c r="XAF28" s="140"/>
      <c r="XAG28" s="140"/>
      <c r="XAH28" s="140"/>
      <c r="XAI28" s="140"/>
      <c r="XAJ28" s="140"/>
      <c r="XAK28" s="140"/>
      <c r="XAL28" s="140"/>
      <c r="XAM28" s="140"/>
      <c r="XAN28" s="140"/>
      <c r="XAO28" s="140"/>
      <c r="XAP28" s="140"/>
      <c r="XAQ28" s="140"/>
      <c r="XAR28" s="140"/>
      <c r="XAS28" s="140"/>
      <c r="XAT28" s="140"/>
      <c r="XAU28" s="140"/>
      <c r="XAV28" s="140"/>
      <c r="XAW28" s="140"/>
      <c r="XAX28" s="140"/>
      <c r="XAY28" s="140"/>
      <c r="XAZ28" s="140"/>
      <c r="XBA28" s="140"/>
      <c r="XBB28" s="140"/>
      <c r="XBC28" s="140"/>
      <c r="XBD28" s="140"/>
      <c r="XBE28" s="140"/>
      <c r="XBF28" s="140"/>
      <c r="XBG28" s="140"/>
      <c r="XBH28" s="140"/>
      <c r="XBI28" s="140"/>
      <c r="XBJ28" s="140"/>
      <c r="XBK28" s="140"/>
      <c r="XBL28" s="140"/>
      <c r="XBM28" s="140"/>
      <c r="XBN28" s="140"/>
      <c r="XBO28" s="140"/>
      <c r="XBP28" s="140"/>
      <c r="XBQ28" s="140"/>
      <c r="XBR28" s="140"/>
      <c r="XBS28" s="140"/>
      <c r="XBT28" s="140"/>
      <c r="XBU28" s="140"/>
      <c r="XBV28" s="140"/>
      <c r="XBW28" s="140"/>
      <c r="XBX28" s="140"/>
      <c r="XBY28" s="140"/>
      <c r="XBZ28" s="140"/>
      <c r="XCA28" s="140"/>
      <c r="XCB28" s="140"/>
      <c r="XCC28" s="140"/>
      <c r="XCD28" s="140"/>
      <c r="XCE28" s="140"/>
      <c r="XCF28" s="140"/>
      <c r="XCG28" s="140"/>
      <c r="XCH28" s="140"/>
      <c r="XCI28" s="140"/>
      <c r="XCJ28" s="140"/>
      <c r="XCK28" s="140"/>
      <c r="XCL28" s="140"/>
      <c r="XCM28" s="140"/>
      <c r="XCN28" s="140"/>
      <c r="XCO28" s="140"/>
      <c r="XCP28" s="140"/>
      <c r="XCQ28" s="140"/>
      <c r="XCR28" s="140"/>
      <c r="XCS28" s="140"/>
      <c r="XCT28" s="140"/>
      <c r="XCU28" s="140"/>
      <c r="XCV28" s="140"/>
      <c r="XCW28" s="140"/>
      <c r="XCX28" s="140"/>
      <c r="XCY28" s="140"/>
      <c r="XCZ28" s="140"/>
      <c r="XDA28" s="140"/>
      <c r="XDB28" s="140"/>
      <c r="XDC28" s="140"/>
      <c r="XDD28" s="140"/>
      <c r="XDE28" s="140"/>
      <c r="XDF28" s="140"/>
      <c r="XDG28" s="140"/>
      <c r="XDH28" s="140"/>
      <c r="XDI28" s="140"/>
      <c r="XDJ28" s="140"/>
      <c r="XDK28" s="140"/>
      <c r="XDL28" s="140"/>
      <c r="XDM28" s="140"/>
      <c r="XDN28" s="140"/>
      <c r="XDO28" s="140"/>
      <c r="XDP28" s="140"/>
      <c r="XDQ28" s="140"/>
      <c r="XDR28" s="140"/>
      <c r="XDS28" s="140"/>
      <c r="XDT28" s="140"/>
      <c r="XDU28" s="140"/>
      <c r="XDV28" s="140"/>
      <c r="XDW28" s="140"/>
      <c r="XDX28" s="140"/>
      <c r="XDY28" s="140"/>
      <c r="XDZ28" s="140"/>
      <c r="XEA28" s="140"/>
      <c r="XEB28" s="140"/>
      <c r="XEC28" s="140"/>
      <c r="XED28" s="140"/>
      <c r="XEE28" s="140"/>
      <c r="XEF28" s="140"/>
      <c r="XEG28" s="140"/>
      <c r="XEH28" s="140"/>
      <c r="XEI28" s="140"/>
      <c r="XEJ28" s="140"/>
      <c r="XEK28" s="140"/>
      <c r="XEL28" s="140"/>
      <c r="XEM28" s="140"/>
      <c r="XEN28" s="140"/>
      <c r="XEO28" s="140"/>
      <c r="XEP28" s="140"/>
      <c r="XEQ28" s="140"/>
      <c r="XER28" s="140"/>
      <c r="XES28" s="140"/>
      <c r="XET28" s="140"/>
      <c r="XEU28" s="140"/>
      <c r="XEV28" s="140"/>
      <c r="XEW28" s="140"/>
      <c r="XEX28" s="140"/>
      <c r="XEY28" s="140"/>
      <c r="XEZ28" s="140"/>
      <c r="XFA28" s="140"/>
      <c r="XFB28" s="140"/>
      <c r="XFC28" s="140"/>
      <c r="XFD28" s="140"/>
    </row>
    <row r="29" customFormat="false" ht="14.25" hidden="false" customHeight="true" outlineLevel="0" collapsed="false">
      <c r="A29" s="162" t="n">
        <v>6413</v>
      </c>
      <c r="B29" s="163" t="s">
        <v>69</v>
      </c>
      <c r="C29" s="164" t="n">
        <v>0</v>
      </c>
      <c r="D29" s="164" t="n">
        <v>0.2</v>
      </c>
      <c r="E29" s="148" t="n">
        <f aca="false">IFERROR(D29/C29,0)</f>
        <v>0</v>
      </c>
      <c r="WVN29" s="140"/>
      <c r="WVO29" s="140"/>
      <c r="WVP29" s="140"/>
      <c r="WVQ29" s="140"/>
      <c r="WVR29" s="140"/>
      <c r="WVS29" s="140"/>
      <c r="WVT29" s="140"/>
      <c r="WVU29" s="140"/>
      <c r="WVV29" s="140"/>
      <c r="WVW29" s="140"/>
      <c r="WVX29" s="140"/>
      <c r="WVY29" s="140"/>
      <c r="WVZ29" s="140"/>
      <c r="WWA29" s="140"/>
      <c r="WWB29" s="140"/>
      <c r="WWC29" s="140"/>
      <c r="WWD29" s="140"/>
      <c r="WWE29" s="140"/>
      <c r="WWF29" s="140"/>
      <c r="WWG29" s="140"/>
      <c r="WWH29" s="140"/>
      <c r="WWI29" s="140"/>
      <c r="WWJ29" s="140"/>
      <c r="WWK29" s="140"/>
      <c r="WWL29" s="140"/>
      <c r="WWM29" s="140"/>
      <c r="WWN29" s="140"/>
      <c r="WWO29" s="140"/>
      <c r="WWP29" s="140"/>
      <c r="WWQ29" s="140"/>
      <c r="WWR29" s="140"/>
      <c r="WWS29" s="140"/>
      <c r="WWT29" s="140"/>
      <c r="WWU29" s="140"/>
      <c r="WWV29" s="140"/>
      <c r="WWW29" s="140"/>
      <c r="WWX29" s="140"/>
      <c r="WWY29" s="140"/>
      <c r="WWZ29" s="140"/>
      <c r="WXA29" s="140"/>
      <c r="WXB29" s="140"/>
      <c r="WXC29" s="140"/>
      <c r="WXD29" s="140"/>
      <c r="WXE29" s="140"/>
      <c r="WXF29" s="140"/>
      <c r="WXG29" s="140"/>
      <c r="WXH29" s="140"/>
      <c r="WXI29" s="140"/>
      <c r="WXJ29" s="140"/>
      <c r="WXK29" s="140"/>
      <c r="WXL29" s="140"/>
      <c r="WXM29" s="140"/>
      <c r="WXN29" s="140"/>
      <c r="WXO29" s="140"/>
      <c r="WXP29" s="140"/>
      <c r="WXQ29" s="140"/>
      <c r="WXR29" s="140"/>
      <c r="WXS29" s="140"/>
      <c r="WXT29" s="140"/>
      <c r="WXU29" s="140"/>
      <c r="WXV29" s="140"/>
      <c r="WXW29" s="140"/>
      <c r="WXX29" s="140"/>
      <c r="WXY29" s="140"/>
      <c r="WXZ29" s="140"/>
      <c r="WYA29" s="140"/>
      <c r="WYB29" s="140"/>
      <c r="WYC29" s="140"/>
      <c r="WYD29" s="140"/>
      <c r="WYE29" s="140"/>
      <c r="WYF29" s="140"/>
      <c r="WYG29" s="140"/>
      <c r="WYH29" s="140"/>
      <c r="WYI29" s="140"/>
      <c r="WYJ29" s="140"/>
      <c r="WYK29" s="140"/>
      <c r="WYL29" s="140"/>
      <c r="WYM29" s="140"/>
      <c r="WYN29" s="140"/>
      <c r="WYO29" s="140"/>
      <c r="WYP29" s="140"/>
      <c r="WYQ29" s="140"/>
      <c r="WYR29" s="140"/>
      <c r="WYS29" s="140"/>
      <c r="WYT29" s="140"/>
      <c r="WYU29" s="140"/>
      <c r="WYV29" s="140"/>
      <c r="WYW29" s="140"/>
      <c r="WYX29" s="140"/>
      <c r="WYY29" s="140"/>
      <c r="WYZ29" s="140"/>
      <c r="WZA29" s="140"/>
      <c r="WZB29" s="140"/>
      <c r="WZC29" s="140"/>
      <c r="WZD29" s="140"/>
      <c r="WZE29" s="140"/>
      <c r="WZF29" s="140"/>
      <c r="WZG29" s="140"/>
      <c r="WZH29" s="140"/>
      <c r="WZI29" s="140"/>
      <c r="WZJ29" s="140"/>
      <c r="WZK29" s="140"/>
      <c r="WZL29" s="140"/>
      <c r="WZM29" s="140"/>
      <c r="WZN29" s="140"/>
      <c r="WZO29" s="140"/>
      <c r="WZP29" s="140"/>
      <c r="WZQ29" s="140"/>
      <c r="WZR29" s="140"/>
      <c r="WZS29" s="140"/>
      <c r="WZT29" s="140"/>
      <c r="WZU29" s="140"/>
      <c r="WZV29" s="140"/>
      <c r="WZW29" s="140"/>
      <c r="WZX29" s="140"/>
      <c r="WZY29" s="140"/>
      <c r="WZZ29" s="140"/>
      <c r="XAA29" s="140"/>
      <c r="XAB29" s="140"/>
      <c r="XAC29" s="140"/>
      <c r="XAD29" s="140"/>
      <c r="XAE29" s="140"/>
      <c r="XAF29" s="140"/>
      <c r="XAG29" s="140"/>
      <c r="XAH29" s="140"/>
      <c r="XAI29" s="140"/>
      <c r="XAJ29" s="140"/>
      <c r="XAK29" s="140"/>
      <c r="XAL29" s="140"/>
      <c r="XAM29" s="140"/>
      <c r="XAN29" s="140"/>
      <c r="XAO29" s="140"/>
      <c r="XAP29" s="140"/>
      <c r="XAQ29" s="140"/>
      <c r="XAR29" s="140"/>
      <c r="XAS29" s="140"/>
      <c r="XAT29" s="140"/>
      <c r="XAU29" s="140"/>
      <c r="XAV29" s="140"/>
      <c r="XAW29" s="140"/>
      <c r="XAX29" s="140"/>
      <c r="XAY29" s="140"/>
      <c r="XAZ29" s="140"/>
      <c r="XBA29" s="140"/>
      <c r="XBB29" s="140"/>
      <c r="XBC29" s="140"/>
      <c r="XBD29" s="140"/>
      <c r="XBE29" s="140"/>
      <c r="XBF29" s="140"/>
      <c r="XBG29" s="140"/>
      <c r="XBH29" s="140"/>
      <c r="XBI29" s="140"/>
      <c r="XBJ29" s="140"/>
      <c r="XBK29" s="140"/>
      <c r="XBL29" s="140"/>
      <c r="XBM29" s="140"/>
      <c r="XBN29" s="140"/>
      <c r="XBO29" s="140"/>
      <c r="XBP29" s="140"/>
      <c r="XBQ29" s="140"/>
      <c r="XBR29" s="140"/>
      <c r="XBS29" s="140"/>
      <c r="XBT29" s="140"/>
      <c r="XBU29" s="140"/>
      <c r="XBV29" s="140"/>
      <c r="XBW29" s="140"/>
      <c r="XBX29" s="140"/>
      <c r="XBY29" s="140"/>
      <c r="XBZ29" s="140"/>
      <c r="XCA29" s="140"/>
      <c r="XCB29" s="140"/>
      <c r="XCC29" s="140"/>
      <c r="XCD29" s="140"/>
      <c r="XCE29" s="140"/>
      <c r="XCF29" s="140"/>
      <c r="XCG29" s="140"/>
      <c r="XCH29" s="140"/>
      <c r="XCI29" s="140"/>
      <c r="XCJ29" s="140"/>
      <c r="XCK29" s="140"/>
      <c r="XCL29" s="140"/>
      <c r="XCM29" s="140"/>
      <c r="XCN29" s="140"/>
      <c r="XCO29" s="140"/>
      <c r="XCP29" s="140"/>
      <c r="XCQ29" s="140"/>
      <c r="XCR29" s="140"/>
      <c r="XCS29" s="140"/>
      <c r="XCT29" s="140"/>
      <c r="XCU29" s="140"/>
      <c r="XCV29" s="140"/>
      <c r="XCW29" s="140"/>
      <c r="XCX29" s="140"/>
      <c r="XCY29" s="140"/>
      <c r="XCZ29" s="140"/>
      <c r="XDA29" s="140"/>
      <c r="XDB29" s="140"/>
      <c r="XDC29" s="140"/>
      <c r="XDD29" s="140"/>
      <c r="XDE29" s="140"/>
      <c r="XDF29" s="140"/>
      <c r="XDG29" s="140"/>
      <c r="XDH29" s="140"/>
      <c r="XDI29" s="140"/>
      <c r="XDJ29" s="140"/>
      <c r="XDK29" s="140"/>
      <c r="XDL29" s="140"/>
      <c r="XDM29" s="140"/>
      <c r="XDN29" s="140"/>
      <c r="XDO29" s="140"/>
      <c r="XDP29" s="140"/>
      <c r="XDQ29" s="140"/>
      <c r="XDR29" s="140"/>
      <c r="XDS29" s="140"/>
      <c r="XDT29" s="140"/>
      <c r="XDU29" s="140"/>
      <c r="XDV29" s="140"/>
      <c r="XDW29" s="140"/>
      <c r="XDX29" s="140"/>
      <c r="XDY29" s="140"/>
      <c r="XDZ29" s="140"/>
      <c r="XEA29" s="140"/>
      <c r="XEB29" s="140"/>
      <c r="XEC29" s="140"/>
      <c r="XED29" s="140"/>
      <c r="XEE29" s="140"/>
      <c r="XEF29" s="140"/>
      <c r="XEG29" s="140"/>
      <c r="XEH29" s="140"/>
      <c r="XEI29" s="140"/>
      <c r="XEJ29" s="140"/>
      <c r="XEK29" s="140"/>
      <c r="XEL29" s="140"/>
      <c r="XEM29" s="140"/>
      <c r="XEN29" s="140"/>
      <c r="XEO29" s="140"/>
      <c r="XEP29" s="140"/>
      <c r="XEQ29" s="140"/>
      <c r="XER29" s="140"/>
      <c r="XES29" s="140"/>
      <c r="XET29" s="140"/>
      <c r="XEU29" s="140"/>
      <c r="XEV29" s="140"/>
      <c r="XEW29" s="140"/>
      <c r="XEX29" s="140"/>
      <c r="XEY29" s="140"/>
      <c r="XEZ29" s="140"/>
      <c r="XFA29" s="140"/>
      <c r="XFB29" s="140"/>
      <c r="XFC29" s="140"/>
      <c r="XFD29" s="140"/>
    </row>
    <row r="30" s="154" customFormat="true" ht="14.25" hidden="false" customHeight="true" outlineLevel="0" collapsed="false">
      <c r="A30" s="165" t="n">
        <v>6416</v>
      </c>
      <c r="B30" s="166" t="s">
        <v>70</v>
      </c>
      <c r="C30" s="167" t="n">
        <v>1775</v>
      </c>
      <c r="D30" s="167" t="n">
        <v>1772</v>
      </c>
      <c r="E30" s="168" t="n">
        <f aca="false">IFERROR(D30/C30,0)</f>
        <v>0.99830985915493</v>
      </c>
      <c r="F30" s="153"/>
      <c r="G30" s="153"/>
      <c r="WVN30" s="111"/>
      <c r="WVO30" s="111"/>
      <c r="WVP30" s="111"/>
      <c r="WVQ30" s="111"/>
      <c r="WVR30" s="111"/>
      <c r="WVS30" s="111"/>
      <c r="WVT30" s="111"/>
      <c r="WVU30" s="111"/>
      <c r="WVV30" s="111"/>
      <c r="WVW30" s="111"/>
      <c r="WVX30" s="111"/>
      <c r="WVY30" s="111"/>
      <c r="WVZ30" s="111"/>
      <c r="WWA30" s="111"/>
      <c r="WWB30" s="111"/>
      <c r="WWC30" s="111"/>
      <c r="WWD30" s="111"/>
      <c r="WWE30" s="111"/>
      <c r="WWF30" s="111"/>
      <c r="WWG30" s="111"/>
      <c r="WWH30" s="111"/>
      <c r="WWI30" s="111"/>
      <c r="WWJ30" s="111"/>
      <c r="WWK30" s="111"/>
      <c r="WWL30" s="111"/>
      <c r="WWM30" s="111"/>
      <c r="WWN30" s="111"/>
      <c r="WWO30" s="111"/>
      <c r="WWP30" s="111"/>
      <c r="WWQ30" s="111"/>
      <c r="WWR30" s="111"/>
      <c r="WWS30" s="111"/>
      <c r="WWT30" s="111"/>
      <c r="WWU30" s="111"/>
      <c r="WWV30" s="111"/>
      <c r="WWW30" s="111"/>
      <c r="WWX30" s="111"/>
      <c r="WWY30" s="111"/>
      <c r="WWZ30" s="111"/>
      <c r="WXA30" s="111"/>
      <c r="WXB30" s="111"/>
      <c r="WXC30" s="111"/>
      <c r="WXD30" s="111"/>
      <c r="WXE30" s="111"/>
      <c r="WXF30" s="111"/>
      <c r="WXG30" s="111"/>
      <c r="WXH30" s="111"/>
      <c r="WXI30" s="111"/>
      <c r="WXJ30" s="111"/>
      <c r="WXK30" s="111"/>
      <c r="WXL30" s="111"/>
      <c r="WXM30" s="111"/>
      <c r="WXN30" s="111"/>
      <c r="WXO30" s="111"/>
      <c r="WXP30" s="111"/>
      <c r="WXQ30" s="111"/>
      <c r="WXR30" s="111"/>
      <c r="WXS30" s="111"/>
      <c r="WXT30" s="111"/>
      <c r="WXU30" s="111"/>
      <c r="WXV30" s="111"/>
      <c r="WXW30" s="111"/>
      <c r="WXX30" s="111"/>
      <c r="WXY30" s="111"/>
      <c r="WXZ30" s="111"/>
      <c r="WYA30" s="111"/>
      <c r="WYB30" s="111"/>
      <c r="WYC30" s="111"/>
      <c r="WYD30" s="111"/>
      <c r="WYE30" s="111"/>
      <c r="WYF30" s="111"/>
      <c r="WYG30" s="111"/>
      <c r="WYH30" s="111"/>
      <c r="WYI30" s="111"/>
      <c r="WYJ30" s="111"/>
      <c r="WYK30" s="111"/>
      <c r="WYL30" s="111"/>
      <c r="WYM30" s="111"/>
      <c r="WYN30" s="111"/>
      <c r="WYO30" s="111"/>
      <c r="WYP30" s="111"/>
      <c r="WYQ30" s="111"/>
      <c r="WYR30" s="111"/>
      <c r="WYS30" s="111"/>
      <c r="WYT30" s="111"/>
      <c r="WYU30" s="111"/>
      <c r="WYV30" s="111"/>
      <c r="WYW30" s="111"/>
      <c r="WYX30" s="111"/>
      <c r="WYY30" s="111"/>
      <c r="WYZ30" s="111"/>
      <c r="WZA30" s="111"/>
      <c r="WZB30" s="111"/>
      <c r="WZC30" s="111"/>
      <c r="WZD30" s="111"/>
      <c r="WZE30" s="111"/>
      <c r="WZF30" s="111"/>
      <c r="WZG30" s="111"/>
      <c r="WZH30" s="111"/>
      <c r="WZI30" s="111"/>
      <c r="WZJ30" s="111"/>
      <c r="WZK30" s="111"/>
      <c r="WZL30" s="111"/>
      <c r="WZM30" s="111"/>
      <c r="WZN30" s="111"/>
      <c r="WZO30" s="111"/>
      <c r="WZP30" s="111"/>
      <c r="WZQ30" s="111"/>
      <c r="WZR30" s="111"/>
      <c r="WZS30" s="111"/>
      <c r="WZT30" s="111"/>
      <c r="WZU30" s="111"/>
      <c r="WZV30" s="111"/>
      <c r="WZW30" s="111"/>
      <c r="WZX30" s="111"/>
      <c r="WZY30" s="111"/>
      <c r="WZZ30" s="111"/>
      <c r="XAA30" s="111"/>
      <c r="XAB30" s="111"/>
      <c r="XAC30" s="111"/>
      <c r="XAD30" s="111"/>
      <c r="XAE30" s="111"/>
      <c r="XAF30" s="111"/>
      <c r="XAG30" s="111"/>
      <c r="XAH30" s="111"/>
      <c r="XAI30" s="111"/>
      <c r="XAJ30" s="111"/>
      <c r="XAK30" s="111"/>
      <c r="XAL30" s="111"/>
      <c r="XAM30" s="111"/>
      <c r="XAN30" s="111"/>
      <c r="XAO30" s="111"/>
      <c r="XAP30" s="111"/>
      <c r="XAQ30" s="111"/>
      <c r="XAR30" s="111"/>
      <c r="XAS30" s="111"/>
      <c r="XAT30" s="111"/>
      <c r="XAU30" s="111"/>
      <c r="XAV30" s="111"/>
      <c r="XAW30" s="111"/>
      <c r="XAX30" s="111"/>
      <c r="XAY30" s="111"/>
      <c r="XAZ30" s="111"/>
      <c r="XBA30" s="111"/>
      <c r="XBB30" s="111"/>
      <c r="XBC30" s="111"/>
      <c r="XBD30" s="111"/>
      <c r="XBE30" s="111"/>
      <c r="XBF30" s="111"/>
      <c r="XBG30" s="111"/>
      <c r="XBH30" s="111"/>
      <c r="XBI30" s="111"/>
      <c r="XBJ30" s="111"/>
      <c r="XBK30" s="111"/>
      <c r="XBL30" s="111"/>
      <c r="XBM30" s="111"/>
      <c r="XBN30" s="111"/>
      <c r="XBO30" s="111"/>
      <c r="XBP30" s="111"/>
      <c r="XBQ30" s="111"/>
      <c r="XBR30" s="111"/>
      <c r="XBS30" s="111"/>
      <c r="XBT30" s="111"/>
      <c r="XBU30" s="111"/>
      <c r="XBV30" s="111"/>
      <c r="XBW30" s="111"/>
      <c r="XBX30" s="111"/>
      <c r="XBY30" s="111"/>
      <c r="XBZ30" s="111"/>
      <c r="XCA30" s="111"/>
      <c r="XCB30" s="111"/>
      <c r="XCC30" s="111"/>
      <c r="XCD30" s="111"/>
      <c r="XCE30" s="111"/>
      <c r="XCF30" s="111"/>
      <c r="XCG30" s="111"/>
      <c r="XCH30" s="111"/>
      <c r="XCI30" s="111"/>
      <c r="XCJ30" s="111"/>
      <c r="XCK30" s="111"/>
      <c r="XCL30" s="111"/>
      <c r="XCM30" s="111"/>
      <c r="XCN30" s="111"/>
      <c r="XCO30" s="111"/>
      <c r="XCP30" s="111"/>
      <c r="XCQ30" s="111"/>
      <c r="XCR30" s="111"/>
      <c r="XCS30" s="111"/>
      <c r="XCT30" s="111"/>
      <c r="XCU30" s="111"/>
      <c r="XCV30" s="111"/>
      <c r="XCW30" s="111"/>
      <c r="XCX30" s="111"/>
      <c r="XCY30" s="111"/>
      <c r="XCZ30" s="111"/>
      <c r="XDA30" s="111"/>
      <c r="XDB30" s="111"/>
      <c r="XDC30" s="111"/>
      <c r="XDD30" s="111"/>
      <c r="XDE30" s="111"/>
      <c r="XDF30" s="111"/>
      <c r="XDG30" s="111"/>
      <c r="XDH30" s="111"/>
      <c r="XDI30" s="111"/>
      <c r="XDJ30" s="111"/>
      <c r="XDK30" s="111"/>
      <c r="XDL30" s="111"/>
      <c r="XDM30" s="111"/>
      <c r="XDN30" s="111"/>
      <c r="XDO30" s="111"/>
      <c r="XDP30" s="111"/>
      <c r="XDQ30" s="111"/>
      <c r="XDR30" s="111"/>
      <c r="XDS30" s="111"/>
      <c r="XDT30" s="111"/>
      <c r="XDU30" s="111"/>
      <c r="XDV30" s="111"/>
      <c r="XDW30" s="111"/>
      <c r="XDX30" s="111"/>
      <c r="XDY30" s="111"/>
      <c r="XDZ30" s="111"/>
      <c r="XEA30" s="111"/>
      <c r="XEB30" s="111"/>
      <c r="XEC30" s="111"/>
      <c r="XED30" s="111"/>
      <c r="XEE30" s="111"/>
      <c r="XEF30" s="111"/>
      <c r="XEG30" s="111"/>
      <c r="XEH30" s="111"/>
      <c r="XEI30" s="111"/>
      <c r="XEJ30" s="111"/>
      <c r="XEK30" s="111"/>
      <c r="XEL30" s="111"/>
      <c r="XEM30" s="111"/>
      <c r="XEN30" s="111"/>
      <c r="XEO30" s="111"/>
      <c r="XEP30" s="111"/>
      <c r="XEQ30" s="111"/>
      <c r="XER30" s="111"/>
      <c r="XES30" s="111"/>
      <c r="XET30" s="111"/>
      <c r="XEU30" s="111"/>
      <c r="XEV30" s="111"/>
      <c r="XEW30" s="111"/>
      <c r="XEX30" s="111"/>
      <c r="XEY30" s="111"/>
      <c r="XEZ30" s="111"/>
      <c r="XFA30" s="111"/>
      <c r="XFB30" s="111"/>
      <c r="XFC30" s="111"/>
      <c r="XFD30" s="111"/>
    </row>
    <row r="31" s="140" customFormat="true" ht="14.25" hidden="false" customHeight="true" outlineLevel="0" collapsed="false">
      <c r="A31" s="169" t="n">
        <v>66</v>
      </c>
      <c r="B31" s="169" t="s">
        <v>71</v>
      </c>
      <c r="C31" s="170" t="n">
        <v>55750.22</v>
      </c>
      <c r="D31" s="171" t="n">
        <f aca="false">+D32</f>
        <v>74439.73</v>
      </c>
      <c r="E31" s="172" t="n">
        <f aca="false">IFERROR(D31/C31,0)</f>
        <v>1.33523652462717</v>
      </c>
      <c r="F31" s="139"/>
      <c r="G31" s="139"/>
      <c r="WVN31" s="154"/>
      <c r="WVO31" s="154"/>
      <c r="WVP31" s="154"/>
      <c r="WVQ31" s="154"/>
      <c r="WVR31" s="154"/>
      <c r="WVS31" s="154"/>
      <c r="WVT31" s="154"/>
      <c r="WVU31" s="154"/>
      <c r="WVV31" s="154"/>
      <c r="WVW31" s="154"/>
      <c r="WVX31" s="154"/>
      <c r="WVY31" s="154"/>
      <c r="WVZ31" s="154"/>
      <c r="WWA31" s="154"/>
      <c r="WWB31" s="154"/>
      <c r="WWC31" s="154"/>
      <c r="WWD31" s="154"/>
      <c r="WWE31" s="154"/>
      <c r="WWF31" s="154"/>
      <c r="WWG31" s="154"/>
      <c r="WWH31" s="154"/>
      <c r="WWI31" s="154"/>
      <c r="WWJ31" s="154"/>
      <c r="WWK31" s="154"/>
      <c r="WWL31" s="154"/>
      <c r="WWM31" s="154"/>
      <c r="WWN31" s="154"/>
      <c r="WWO31" s="154"/>
      <c r="WWP31" s="154"/>
      <c r="WWQ31" s="154"/>
      <c r="WWR31" s="154"/>
      <c r="WWS31" s="154"/>
      <c r="WWT31" s="154"/>
      <c r="WWU31" s="154"/>
      <c r="WWV31" s="154"/>
      <c r="WWW31" s="154"/>
      <c r="WWX31" s="154"/>
      <c r="WWY31" s="154"/>
      <c r="WWZ31" s="154"/>
      <c r="WXA31" s="154"/>
      <c r="WXB31" s="154"/>
      <c r="WXC31" s="154"/>
      <c r="WXD31" s="154"/>
      <c r="WXE31" s="154"/>
      <c r="WXF31" s="154"/>
      <c r="WXG31" s="154"/>
      <c r="WXH31" s="154"/>
      <c r="WXI31" s="154"/>
      <c r="WXJ31" s="154"/>
      <c r="WXK31" s="154"/>
      <c r="WXL31" s="154"/>
      <c r="WXM31" s="154"/>
      <c r="WXN31" s="154"/>
      <c r="WXO31" s="154"/>
      <c r="WXP31" s="154"/>
      <c r="WXQ31" s="154"/>
      <c r="WXR31" s="154"/>
      <c r="WXS31" s="154"/>
      <c r="WXT31" s="154"/>
      <c r="WXU31" s="154"/>
      <c r="WXV31" s="154"/>
      <c r="WXW31" s="154"/>
      <c r="WXX31" s="154"/>
      <c r="WXY31" s="154"/>
      <c r="WXZ31" s="154"/>
      <c r="WYA31" s="154"/>
      <c r="WYB31" s="154"/>
      <c r="WYC31" s="154"/>
      <c r="WYD31" s="154"/>
      <c r="WYE31" s="154"/>
      <c r="WYF31" s="154"/>
      <c r="WYG31" s="154"/>
      <c r="WYH31" s="154"/>
      <c r="WYI31" s="154"/>
      <c r="WYJ31" s="154"/>
      <c r="WYK31" s="154"/>
      <c r="WYL31" s="154"/>
      <c r="WYM31" s="154"/>
      <c r="WYN31" s="154"/>
      <c r="WYO31" s="154"/>
      <c r="WYP31" s="154"/>
      <c r="WYQ31" s="154"/>
      <c r="WYR31" s="154"/>
      <c r="WYS31" s="154"/>
      <c r="WYT31" s="154"/>
      <c r="WYU31" s="154"/>
      <c r="WYV31" s="154"/>
      <c r="WYW31" s="154"/>
      <c r="WYX31" s="154"/>
      <c r="WYY31" s="154"/>
      <c r="WYZ31" s="154"/>
      <c r="WZA31" s="154"/>
      <c r="WZB31" s="154"/>
      <c r="WZC31" s="154"/>
      <c r="WZD31" s="154"/>
      <c r="WZE31" s="154"/>
      <c r="WZF31" s="154"/>
      <c r="WZG31" s="154"/>
      <c r="WZH31" s="154"/>
      <c r="WZI31" s="154"/>
      <c r="WZJ31" s="154"/>
      <c r="WZK31" s="154"/>
      <c r="WZL31" s="154"/>
      <c r="WZM31" s="154"/>
      <c r="WZN31" s="154"/>
      <c r="WZO31" s="154"/>
      <c r="WZP31" s="154"/>
      <c r="WZQ31" s="154"/>
      <c r="WZR31" s="154"/>
      <c r="WZS31" s="154"/>
      <c r="WZT31" s="154"/>
      <c r="WZU31" s="154"/>
      <c r="WZV31" s="154"/>
      <c r="WZW31" s="154"/>
      <c r="WZX31" s="154"/>
      <c r="WZY31" s="154"/>
      <c r="WZZ31" s="154"/>
      <c r="XAA31" s="154"/>
      <c r="XAB31" s="154"/>
      <c r="XAC31" s="154"/>
      <c r="XAD31" s="154"/>
      <c r="XAE31" s="154"/>
      <c r="XAF31" s="154"/>
      <c r="XAG31" s="154"/>
      <c r="XAH31" s="154"/>
      <c r="XAI31" s="154"/>
      <c r="XAJ31" s="154"/>
      <c r="XAK31" s="154"/>
      <c r="XAL31" s="154"/>
      <c r="XAM31" s="154"/>
      <c r="XAN31" s="154"/>
      <c r="XAO31" s="154"/>
      <c r="XAP31" s="154"/>
      <c r="XAQ31" s="154"/>
      <c r="XAR31" s="154"/>
      <c r="XAS31" s="154"/>
      <c r="XAT31" s="154"/>
      <c r="XAU31" s="154"/>
      <c r="XAV31" s="154"/>
      <c r="XAW31" s="154"/>
      <c r="XAX31" s="154"/>
      <c r="XAY31" s="154"/>
      <c r="XAZ31" s="154"/>
      <c r="XBA31" s="154"/>
      <c r="XBB31" s="154"/>
      <c r="XBC31" s="154"/>
      <c r="XBD31" s="154"/>
      <c r="XBE31" s="154"/>
      <c r="XBF31" s="154"/>
      <c r="XBG31" s="154"/>
      <c r="XBH31" s="154"/>
      <c r="XBI31" s="154"/>
      <c r="XBJ31" s="154"/>
      <c r="XBK31" s="154"/>
      <c r="XBL31" s="154"/>
      <c r="XBM31" s="154"/>
      <c r="XBN31" s="154"/>
      <c r="XBO31" s="154"/>
      <c r="XBP31" s="154"/>
      <c r="XBQ31" s="154"/>
      <c r="XBR31" s="154"/>
      <c r="XBS31" s="154"/>
      <c r="XBT31" s="154"/>
      <c r="XBU31" s="154"/>
      <c r="XBV31" s="154"/>
      <c r="XBW31" s="154"/>
      <c r="XBX31" s="154"/>
      <c r="XBY31" s="154"/>
      <c r="XBZ31" s="154"/>
      <c r="XCA31" s="154"/>
      <c r="XCB31" s="154"/>
      <c r="XCC31" s="154"/>
      <c r="XCD31" s="154"/>
      <c r="XCE31" s="154"/>
      <c r="XCF31" s="154"/>
      <c r="XCG31" s="154"/>
      <c r="XCH31" s="154"/>
      <c r="XCI31" s="154"/>
      <c r="XCJ31" s="154"/>
      <c r="XCK31" s="154"/>
      <c r="XCL31" s="154"/>
      <c r="XCM31" s="154"/>
      <c r="XCN31" s="154"/>
      <c r="XCO31" s="154"/>
      <c r="XCP31" s="154"/>
      <c r="XCQ31" s="154"/>
      <c r="XCR31" s="154"/>
      <c r="XCS31" s="154"/>
      <c r="XCT31" s="154"/>
      <c r="XCU31" s="154"/>
      <c r="XCV31" s="154"/>
      <c r="XCW31" s="154"/>
      <c r="XCX31" s="154"/>
      <c r="XCY31" s="154"/>
      <c r="XCZ31" s="154"/>
      <c r="XDA31" s="154"/>
      <c r="XDB31" s="154"/>
      <c r="XDC31" s="154"/>
      <c r="XDD31" s="154"/>
      <c r="XDE31" s="154"/>
      <c r="XDF31" s="154"/>
      <c r="XDG31" s="154"/>
      <c r="XDH31" s="154"/>
      <c r="XDI31" s="154"/>
      <c r="XDJ31" s="154"/>
      <c r="XDK31" s="154"/>
      <c r="XDL31" s="154"/>
      <c r="XDM31" s="154"/>
      <c r="XDN31" s="154"/>
      <c r="XDO31" s="154"/>
      <c r="XDP31" s="154"/>
      <c r="XDQ31" s="154"/>
      <c r="XDR31" s="154"/>
      <c r="XDS31" s="154"/>
      <c r="XDT31" s="154"/>
      <c r="XDU31" s="154"/>
      <c r="XDV31" s="154"/>
      <c r="XDW31" s="154"/>
      <c r="XDX31" s="154"/>
      <c r="XDY31" s="154"/>
      <c r="XDZ31" s="154"/>
      <c r="XEA31" s="154"/>
      <c r="XEB31" s="154"/>
      <c r="XEC31" s="154"/>
      <c r="XED31" s="154"/>
      <c r="XEE31" s="154"/>
      <c r="XEF31" s="154"/>
      <c r="XEG31" s="154"/>
      <c r="XEH31" s="154"/>
      <c r="XEI31" s="154"/>
      <c r="XEJ31" s="154"/>
      <c r="XEK31" s="154"/>
      <c r="XEL31" s="154"/>
      <c r="XEM31" s="154"/>
      <c r="XEN31" s="154"/>
      <c r="XEO31" s="154"/>
      <c r="XEP31" s="154"/>
      <c r="XEQ31" s="154"/>
      <c r="XER31" s="154"/>
      <c r="XES31" s="154"/>
      <c r="XET31" s="154"/>
      <c r="XEU31" s="154"/>
      <c r="XEV31" s="154"/>
      <c r="XEW31" s="154"/>
      <c r="XEX31" s="154"/>
      <c r="XEY31" s="154"/>
      <c r="XEZ31" s="154"/>
      <c r="XFA31" s="154"/>
      <c r="XFB31" s="154"/>
      <c r="XFC31" s="154"/>
      <c r="XFD31" s="154"/>
    </row>
    <row r="32" customFormat="false" ht="27" hidden="false" customHeight="true" outlineLevel="0" collapsed="false">
      <c r="A32" s="145" t="n">
        <v>661</v>
      </c>
      <c r="B32" s="146" t="s">
        <v>72</v>
      </c>
      <c r="C32" s="151" t="n">
        <v>55750.22</v>
      </c>
      <c r="D32" s="147" t="n">
        <v>74439.73</v>
      </c>
      <c r="E32" s="148" t="n">
        <f aca="false">IFERROR(D32/C32,0)</f>
        <v>1.33523652462717</v>
      </c>
      <c r="WVN32" s="154"/>
      <c r="WVO32" s="154"/>
      <c r="WVP32" s="154"/>
      <c r="WVQ32" s="154"/>
      <c r="WVR32" s="154"/>
      <c r="WVS32" s="154"/>
      <c r="WVT32" s="154"/>
      <c r="WVU32" s="154"/>
      <c r="WVV32" s="154"/>
      <c r="WVW32" s="154"/>
      <c r="WVX32" s="154"/>
      <c r="WVY32" s="154"/>
      <c r="WVZ32" s="154"/>
      <c r="WWA32" s="154"/>
      <c r="WWB32" s="154"/>
      <c r="WWC32" s="154"/>
      <c r="WWD32" s="154"/>
      <c r="WWE32" s="154"/>
      <c r="WWF32" s="154"/>
      <c r="WWG32" s="154"/>
      <c r="WWH32" s="154"/>
      <c r="WWI32" s="154"/>
      <c r="WWJ32" s="154"/>
      <c r="WWK32" s="154"/>
      <c r="WWL32" s="154"/>
      <c r="WWM32" s="154"/>
      <c r="WWN32" s="154"/>
      <c r="WWO32" s="154"/>
      <c r="WWP32" s="154"/>
      <c r="WWQ32" s="154"/>
      <c r="WWR32" s="154"/>
      <c r="WWS32" s="154"/>
      <c r="WWT32" s="154"/>
      <c r="WWU32" s="154"/>
      <c r="WWV32" s="154"/>
      <c r="WWW32" s="154"/>
      <c r="WWX32" s="154"/>
      <c r="WWY32" s="154"/>
      <c r="WWZ32" s="154"/>
      <c r="WXA32" s="154"/>
      <c r="WXB32" s="154"/>
      <c r="WXC32" s="154"/>
      <c r="WXD32" s="154"/>
      <c r="WXE32" s="154"/>
      <c r="WXF32" s="154"/>
      <c r="WXG32" s="154"/>
      <c r="WXH32" s="154"/>
      <c r="WXI32" s="154"/>
      <c r="WXJ32" s="154"/>
      <c r="WXK32" s="154"/>
      <c r="WXL32" s="154"/>
      <c r="WXM32" s="154"/>
      <c r="WXN32" s="154"/>
      <c r="WXO32" s="154"/>
      <c r="WXP32" s="154"/>
      <c r="WXQ32" s="154"/>
      <c r="WXR32" s="154"/>
      <c r="WXS32" s="154"/>
      <c r="WXT32" s="154"/>
      <c r="WXU32" s="154"/>
      <c r="WXV32" s="154"/>
      <c r="WXW32" s="154"/>
      <c r="WXX32" s="154"/>
      <c r="WXY32" s="154"/>
      <c r="WXZ32" s="154"/>
      <c r="WYA32" s="154"/>
      <c r="WYB32" s="154"/>
      <c r="WYC32" s="154"/>
      <c r="WYD32" s="154"/>
      <c r="WYE32" s="154"/>
      <c r="WYF32" s="154"/>
      <c r="WYG32" s="154"/>
      <c r="WYH32" s="154"/>
      <c r="WYI32" s="154"/>
      <c r="WYJ32" s="154"/>
      <c r="WYK32" s="154"/>
      <c r="WYL32" s="154"/>
      <c r="WYM32" s="154"/>
      <c r="WYN32" s="154"/>
      <c r="WYO32" s="154"/>
      <c r="WYP32" s="154"/>
      <c r="WYQ32" s="154"/>
      <c r="WYR32" s="154"/>
      <c r="WYS32" s="154"/>
      <c r="WYT32" s="154"/>
      <c r="WYU32" s="154"/>
      <c r="WYV32" s="154"/>
      <c r="WYW32" s="154"/>
      <c r="WYX32" s="154"/>
      <c r="WYY32" s="154"/>
      <c r="WYZ32" s="154"/>
      <c r="WZA32" s="154"/>
      <c r="WZB32" s="154"/>
      <c r="WZC32" s="154"/>
      <c r="WZD32" s="154"/>
      <c r="WZE32" s="154"/>
      <c r="WZF32" s="154"/>
      <c r="WZG32" s="154"/>
      <c r="WZH32" s="154"/>
      <c r="WZI32" s="154"/>
      <c r="WZJ32" s="154"/>
      <c r="WZK32" s="154"/>
      <c r="WZL32" s="154"/>
      <c r="WZM32" s="154"/>
      <c r="WZN32" s="154"/>
      <c r="WZO32" s="154"/>
      <c r="WZP32" s="154"/>
      <c r="WZQ32" s="154"/>
      <c r="WZR32" s="154"/>
      <c r="WZS32" s="154"/>
      <c r="WZT32" s="154"/>
      <c r="WZU32" s="154"/>
      <c r="WZV32" s="154"/>
      <c r="WZW32" s="154"/>
      <c r="WZX32" s="154"/>
      <c r="WZY32" s="154"/>
      <c r="WZZ32" s="154"/>
      <c r="XAA32" s="154"/>
      <c r="XAB32" s="154"/>
      <c r="XAC32" s="154"/>
      <c r="XAD32" s="154"/>
      <c r="XAE32" s="154"/>
      <c r="XAF32" s="154"/>
      <c r="XAG32" s="154"/>
      <c r="XAH32" s="154"/>
      <c r="XAI32" s="154"/>
      <c r="XAJ32" s="154"/>
      <c r="XAK32" s="154"/>
      <c r="XAL32" s="154"/>
      <c r="XAM32" s="154"/>
      <c r="XAN32" s="154"/>
      <c r="XAO32" s="154"/>
      <c r="XAP32" s="154"/>
      <c r="XAQ32" s="154"/>
      <c r="XAR32" s="154"/>
      <c r="XAS32" s="154"/>
      <c r="XAT32" s="154"/>
      <c r="XAU32" s="154"/>
      <c r="XAV32" s="154"/>
      <c r="XAW32" s="154"/>
      <c r="XAX32" s="154"/>
      <c r="XAY32" s="154"/>
      <c r="XAZ32" s="154"/>
      <c r="XBA32" s="154"/>
      <c r="XBB32" s="154"/>
      <c r="XBC32" s="154"/>
      <c r="XBD32" s="154"/>
      <c r="XBE32" s="154"/>
      <c r="XBF32" s="154"/>
      <c r="XBG32" s="154"/>
      <c r="XBH32" s="154"/>
      <c r="XBI32" s="154"/>
      <c r="XBJ32" s="154"/>
      <c r="XBK32" s="154"/>
      <c r="XBL32" s="154"/>
      <c r="XBM32" s="154"/>
      <c r="XBN32" s="154"/>
      <c r="XBO32" s="154"/>
      <c r="XBP32" s="154"/>
      <c r="XBQ32" s="154"/>
      <c r="XBR32" s="154"/>
      <c r="XBS32" s="154"/>
      <c r="XBT32" s="154"/>
      <c r="XBU32" s="154"/>
      <c r="XBV32" s="154"/>
      <c r="XBW32" s="154"/>
      <c r="XBX32" s="154"/>
      <c r="XBY32" s="154"/>
      <c r="XBZ32" s="154"/>
      <c r="XCA32" s="154"/>
      <c r="XCB32" s="154"/>
      <c r="XCC32" s="154"/>
      <c r="XCD32" s="154"/>
      <c r="XCE32" s="154"/>
      <c r="XCF32" s="154"/>
      <c r="XCG32" s="154"/>
      <c r="XCH32" s="154"/>
      <c r="XCI32" s="154"/>
      <c r="XCJ32" s="154"/>
      <c r="XCK32" s="154"/>
      <c r="XCL32" s="154"/>
      <c r="XCM32" s="154"/>
      <c r="XCN32" s="154"/>
      <c r="XCO32" s="154"/>
      <c r="XCP32" s="154"/>
      <c r="XCQ32" s="154"/>
      <c r="XCR32" s="154"/>
      <c r="XCS32" s="154"/>
      <c r="XCT32" s="154"/>
      <c r="XCU32" s="154"/>
      <c r="XCV32" s="154"/>
      <c r="XCW32" s="154"/>
      <c r="XCX32" s="154"/>
      <c r="XCY32" s="154"/>
      <c r="XCZ32" s="154"/>
      <c r="XDA32" s="154"/>
      <c r="XDB32" s="154"/>
      <c r="XDC32" s="154"/>
      <c r="XDD32" s="154"/>
      <c r="XDE32" s="154"/>
      <c r="XDF32" s="154"/>
      <c r="XDG32" s="154"/>
      <c r="XDH32" s="154"/>
      <c r="XDI32" s="154"/>
      <c r="XDJ32" s="154"/>
      <c r="XDK32" s="154"/>
      <c r="XDL32" s="154"/>
      <c r="XDM32" s="154"/>
      <c r="XDN32" s="154"/>
      <c r="XDO32" s="154"/>
      <c r="XDP32" s="154"/>
      <c r="XDQ32" s="154"/>
      <c r="XDR32" s="154"/>
      <c r="XDS32" s="154"/>
      <c r="XDT32" s="154"/>
      <c r="XDU32" s="154"/>
      <c r="XDV32" s="154"/>
      <c r="XDW32" s="154"/>
      <c r="XDX32" s="154"/>
      <c r="XDY32" s="154"/>
      <c r="XDZ32" s="154"/>
      <c r="XEA32" s="154"/>
      <c r="XEB32" s="154"/>
      <c r="XEC32" s="154"/>
      <c r="XED32" s="154"/>
      <c r="XEE32" s="154"/>
      <c r="XEF32" s="154"/>
      <c r="XEG32" s="154"/>
      <c r="XEH32" s="154"/>
      <c r="XEI32" s="154"/>
      <c r="XEJ32" s="154"/>
      <c r="XEK32" s="154"/>
      <c r="XEL32" s="154"/>
      <c r="XEM32" s="154"/>
      <c r="XEN32" s="154"/>
      <c r="XEO32" s="154"/>
      <c r="XEP32" s="154"/>
      <c r="XEQ32" s="154"/>
      <c r="XER32" s="154"/>
      <c r="XES32" s="154"/>
      <c r="XET32" s="154"/>
      <c r="XEU32" s="154"/>
      <c r="XEV32" s="154"/>
      <c r="XEW32" s="154"/>
      <c r="XEX32" s="154"/>
      <c r="XEY32" s="154"/>
      <c r="XEZ32" s="154"/>
      <c r="XFA32" s="154"/>
      <c r="XFB32" s="154"/>
      <c r="XFC32" s="154"/>
      <c r="XFD32" s="154"/>
    </row>
    <row r="33" s="154" customFormat="true" ht="14.25" hidden="false" customHeight="true" outlineLevel="0" collapsed="false">
      <c r="A33" s="149" t="n">
        <v>6615</v>
      </c>
      <c r="B33" s="150" t="s">
        <v>73</v>
      </c>
      <c r="C33" s="151" t="n">
        <v>55750.22</v>
      </c>
      <c r="D33" s="151" t="n">
        <v>74439.73</v>
      </c>
      <c r="E33" s="152" t="n">
        <f aca="false">IFERROR(D33/C33,0)</f>
        <v>1.33523652462717</v>
      </c>
      <c r="F33" s="153"/>
      <c r="G33" s="153"/>
      <c r="WVN33" s="111"/>
      <c r="WVO33" s="111"/>
      <c r="WVP33" s="111"/>
      <c r="WVQ33" s="111"/>
      <c r="WVR33" s="111"/>
      <c r="WVS33" s="111"/>
      <c r="WVT33" s="111"/>
      <c r="WVU33" s="111"/>
      <c r="WVV33" s="111"/>
      <c r="WVW33" s="111"/>
      <c r="WVX33" s="111"/>
      <c r="WVY33" s="111"/>
      <c r="WVZ33" s="111"/>
      <c r="WWA33" s="111"/>
      <c r="WWB33" s="111"/>
      <c r="WWC33" s="111"/>
      <c r="WWD33" s="111"/>
      <c r="WWE33" s="111"/>
      <c r="WWF33" s="111"/>
      <c r="WWG33" s="111"/>
      <c r="WWH33" s="111"/>
      <c r="WWI33" s="111"/>
      <c r="WWJ33" s="111"/>
      <c r="WWK33" s="111"/>
      <c r="WWL33" s="111"/>
      <c r="WWM33" s="111"/>
      <c r="WWN33" s="111"/>
      <c r="WWO33" s="111"/>
      <c r="WWP33" s="111"/>
      <c r="WWQ33" s="111"/>
      <c r="WWR33" s="111"/>
      <c r="WWS33" s="111"/>
      <c r="WWT33" s="111"/>
      <c r="WWU33" s="111"/>
      <c r="WWV33" s="111"/>
      <c r="WWW33" s="111"/>
      <c r="WWX33" s="111"/>
      <c r="WWY33" s="111"/>
      <c r="WWZ33" s="111"/>
      <c r="WXA33" s="111"/>
      <c r="WXB33" s="111"/>
      <c r="WXC33" s="111"/>
      <c r="WXD33" s="111"/>
      <c r="WXE33" s="111"/>
      <c r="WXF33" s="111"/>
      <c r="WXG33" s="111"/>
      <c r="WXH33" s="111"/>
      <c r="WXI33" s="111"/>
      <c r="WXJ33" s="111"/>
      <c r="WXK33" s="111"/>
      <c r="WXL33" s="111"/>
      <c r="WXM33" s="111"/>
      <c r="WXN33" s="111"/>
      <c r="WXO33" s="111"/>
      <c r="WXP33" s="111"/>
      <c r="WXQ33" s="111"/>
      <c r="WXR33" s="111"/>
      <c r="WXS33" s="111"/>
      <c r="WXT33" s="111"/>
      <c r="WXU33" s="111"/>
      <c r="WXV33" s="111"/>
      <c r="WXW33" s="111"/>
      <c r="WXX33" s="111"/>
      <c r="WXY33" s="111"/>
      <c r="WXZ33" s="111"/>
      <c r="WYA33" s="111"/>
      <c r="WYB33" s="111"/>
      <c r="WYC33" s="111"/>
      <c r="WYD33" s="111"/>
      <c r="WYE33" s="111"/>
      <c r="WYF33" s="111"/>
      <c r="WYG33" s="111"/>
      <c r="WYH33" s="111"/>
      <c r="WYI33" s="111"/>
      <c r="WYJ33" s="111"/>
      <c r="WYK33" s="111"/>
      <c r="WYL33" s="111"/>
      <c r="WYM33" s="111"/>
      <c r="WYN33" s="111"/>
      <c r="WYO33" s="111"/>
      <c r="WYP33" s="111"/>
      <c r="WYQ33" s="111"/>
      <c r="WYR33" s="111"/>
      <c r="WYS33" s="111"/>
      <c r="WYT33" s="111"/>
      <c r="WYU33" s="111"/>
      <c r="WYV33" s="111"/>
      <c r="WYW33" s="111"/>
      <c r="WYX33" s="111"/>
      <c r="WYY33" s="111"/>
      <c r="WYZ33" s="111"/>
      <c r="WZA33" s="111"/>
      <c r="WZB33" s="111"/>
      <c r="WZC33" s="111"/>
      <c r="WZD33" s="111"/>
      <c r="WZE33" s="111"/>
      <c r="WZF33" s="111"/>
      <c r="WZG33" s="111"/>
      <c r="WZH33" s="111"/>
      <c r="WZI33" s="111"/>
      <c r="WZJ33" s="111"/>
      <c r="WZK33" s="111"/>
      <c r="WZL33" s="111"/>
      <c r="WZM33" s="111"/>
      <c r="WZN33" s="111"/>
      <c r="WZO33" s="111"/>
      <c r="WZP33" s="111"/>
      <c r="WZQ33" s="111"/>
      <c r="WZR33" s="111"/>
      <c r="WZS33" s="111"/>
      <c r="WZT33" s="111"/>
      <c r="WZU33" s="111"/>
      <c r="WZV33" s="111"/>
      <c r="WZW33" s="111"/>
      <c r="WZX33" s="111"/>
      <c r="WZY33" s="111"/>
      <c r="WZZ33" s="111"/>
      <c r="XAA33" s="111"/>
      <c r="XAB33" s="111"/>
      <c r="XAC33" s="111"/>
      <c r="XAD33" s="111"/>
      <c r="XAE33" s="111"/>
      <c r="XAF33" s="111"/>
      <c r="XAG33" s="111"/>
      <c r="XAH33" s="111"/>
      <c r="XAI33" s="111"/>
      <c r="XAJ33" s="111"/>
      <c r="XAK33" s="111"/>
      <c r="XAL33" s="111"/>
      <c r="XAM33" s="111"/>
      <c r="XAN33" s="111"/>
      <c r="XAO33" s="111"/>
      <c r="XAP33" s="111"/>
      <c r="XAQ33" s="111"/>
      <c r="XAR33" s="111"/>
      <c r="XAS33" s="111"/>
      <c r="XAT33" s="111"/>
      <c r="XAU33" s="111"/>
      <c r="XAV33" s="111"/>
      <c r="XAW33" s="111"/>
      <c r="XAX33" s="111"/>
      <c r="XAY33" s="111"/>
      <c r="XAZ33" s="111"/>
      <c r="XBA33" s="111"/>
      <c r="XBB33" s="111"/>
      <c r="XBC33" s="111"/>
      <c r="XBD33" s="111"/>
      <c r="XBE33" s="111"/>
      <c r="XBF33" s="111"/>
      <c r="XBG33" s="111"/>
      <c r="XBH33" s="111"/>
      <c r="XBI33" s="111"/>
      <c r="XBJ33" s="111"/>
      <c r="XBK33" s="111"/>
      <c r="XBL33" s="111"/>
      <c r="XBM33" s="111"/>
      <c r="XBN33" s="111"/>
      <c r="XBO33" s="111"/>
      <c r="XBP33" s="111"/>
      <c r="XBQ33" s="111"/>
      <c r="XBR33" s="111"/>
      <c r="XBS33" s="111"/>
      <c r="XBT33" s="111"/>
      <c r="XBU33" s="111"/>
      <c r="XBV33" s="111"/>
      <c r="XBW33" s="111"/>
      <c r="XBX33" s="111"/>
      <c r="XBY33" s="111"/>
      <c r="XBZ33" s="111"/>
      <c r="XCA33" s="111"/>
      <c r="XCB33" s="111"/>
      <c r="XCC33" s="111"/>
      <c r="XCD33" s="111"/>
      <c r="XCE33" s="111"/>
      <c r="XCF33" s="111"/>
      <c r="XCG33" s="111"/>
      <c r="XCH33" s="111"/>
      <c r="XCI33" s="111"/>
      <c r="XCJ33" s="111"/>
      <c r="XCK33" s="111"/>
      <c r="XCL33" s="111"/>
      <c r="XCM33" s="111"/>
      <c r="XCN33" s="111"/>
      <c r="XCO33" s="111"/>
      <c r="XCP33" s="111"/>
      <c r="XCQ33" s="111"/>
      <c r="XCR33" s="111"/>
      <c r="XCS33" s="111"/>
      <c r="XCT33" s="111"/>
      <c r="XCU33" s="111"/>
      <c r="XCV33" s="111"/>
      <c r="XCW33" s="111"/>
      <c r="XCX33" s="111"/>
      <c r="XCY33" s="111"/>
      <c r="XCZ33" s="111"/>
      <c r="XDA33" s="111"/>
      <c r="XDB33" s="111"/>
      <c r="XDC33" s="111"/>
      <c r="XDD33" s="111"/>
      <c r="XDE33" s="111"/>
      <c r="XDF33" s="111"/>
      <c r="XDG33" s="111"/>
      <c r="XDH33" s="111"/>
      <c r="XDI33" s="111"/>
      <c r="XDJ33" s="111"/>
      <c r="XDK33" s="111"/>
      <c r="XDL33" s="111"/>
      <c r="XDM33" s="111"/>
      <c r="XDN33" s="111"/>
      <c r="XDO33" s="111"/>
      <c r="XDP33" s="111"/>
      <c r="XDQ33" s="111"/>
      <c r="XDR33" s="111"/>
      <c r="XDS33" s="111"/>
      <c r="XDT33" s="111"/>
      <c r="XDU33" s="111"/>
      <c r="XDV33" s="111"/>
      <c r="XDW33" s="111"/>
      <c r="XDX33" s="111"/>
      <c r="XDY33" s="111"/>
      <c r="XDZ33" s="111"/>
      <c r="XEA33" s="111"/>
      <c r="XEB33" s="111"/>
      <c r="XEC33" s="111"/>
      <c r="XED33" s="111"/>
      <c r="XEE33" s="111"/>
      <c r="XEF33" s="111"/>
      <c r="XEG33" s="111"/>
      <c r="XEH33" s="111"/>
      <c r="XEI33" s="111"/>
      <c r="XEJ33" s="111"/>
      <c r="XEK33" s="111"/>
      <c r="XEL33" s="111"/>
      <c r="XEM33" s="111"/>
      <c r="XEN33" s="111"/>
      <c r="XEO33" s="111"/>
      <c r="XEP33" s="111"/>
      <c r="XEQ33" s="111"/>
      <c r="XER33" s="111"/>
      <c r="XES33" s="111"/>
      <c r="XET33" s="111"/>
      <c r="XEU33" s="111"/>
      <c r="XEV33" s="111"/>
      <c r="XEW33" s="111"/>
      <c r="XEX33" s="111"/>
      <c r="XEY33" s="111"/>
      <c r="XEZ33" s="111"/>
      <c r="XFA33" s="111"/>
      <c r="XFB33" s="111"/>
      <c r="XFC33" s="111"/>
      <c r="XFD33" s="111"/>
    </row>
    <row r="34" customFormat="false" ht="15.75" hidden="false" customHeight="false" outlineLevel="0" collapsed="false">
      <c r="A34" s="155" t="s">
        <v>64</v>
      </c>
      <c r="B34" s="155"/>
      <c r="C34" s="156" t="n">
        <f aca="false">C27+C31</f>
        <v>57525.22</v>
      </c>
      <c r="D34" s="156" t="n">
        <f aca="false">+D27+D31</f>
        <v>76211.93</v>
      </c>
      <c r="E34" s="157" t="n">
        <f aca="false">IFERROR(D34/C34,0)</f>
        <v>1.32484378156224</v>
      </c>
    </row>
    <row r="35" customFormat="false" ht="15.75" hidden="false" customHeight="false" outlineLevel="0" collapsed="false">
      <c r="A35" s="158"/>
      <c r="B35" s="158"/>
      <c r="C35" s="159"/>
      <c r="D35" s="159"/>
      <c r="E35" s="160"/>
      <c r="WVN35" s="49"/>
      <c r="WVO35" s="49"/>
      <c r="WVP35" s="49"/>
      <c r="WVQ35" s="49"/>
      <c r="WVR35" s="49"/>
      <c r="WVS35" s="49"/>
      <c r="WVT35" s="49"/>
      <c r="WVU35" s="49"/>
      <c r="WVV35" s="49"/>
      <c r="WVW35" s="49"/>
      <c r="WVX35" s="49"/>
      <c r="WVY35" s="49"/>
      <c r="WVZ35" s="49"/>
      <c r="WWA35" s="49"/>
      <c r="WWB35" s="49"/>
      <c r="WWC35" s="49"/>
      <c r="WWD35" s="49"/>
      <c r="WWE35" s="49"/>
      <c r="WWF35" s="49"/>
      <c r="WWG35" s="49"/>
      <c r="WWH35" s="49"/>
      <c r="WWI35" s="49"/>
      <c r="WWJ35" s="49"/>
      <c r="WWK35" s="49"/>
      <c r="WWL35" s="49"/>
      <c r="WWM35" s="49"/>
      <c r="WWN35" s="49"/>
      <c r="WWO35" s="49"/>
      <c r="WWP35" s="49"/>
      <c r="WWQ35" s="49"/>
      <c r="WWR35" s="49"/>
      <c r="WWS35" s="49"/>
      <c r="WWT35" s="49"/>
      <c r="WWU35" s="49"/>
      <c r="WWV35" s="49"/>
      <c r="WWW35" s="49"/>
      <c r="WWX35" s="49"/>
      <c r="WWY35" s="49"/>
      <c r="WWZ35" s="49"/>
      <c r="WXA35" s="49"/>
      <c r="WXB35" s="49"/>
      <c r="WXC35" s="49"/>
      <c r="WXD35" s="49"/>
      <c r="WXE35" s="49"/>
      <c r="WXF35" s="49"/>
      <c r="WXG35" s="49"/>
      <c r="WXH35" s="49"/>
      <c r="WXI35" s="49"/>
      <c r="WXJ35" s="49"/>
      <c r="WXK35" s="49"/>
      <c r="WXL35" s="49"/>
      <c r="WXM35" s="49"/>
      <c r="WXN35" s="49"/>
      <c r="WXO35" s="49"/>
      <c r="WXP35" s="49"/>
      <c r="WXQ35" s="49"/>
      <c r="WXR35" s="49"/>
      <c r="WXS35" s="49"/>
      <c r="WXT35" s="49"/>
      <c r="WXU35" s="49"/>
      <c r="WXV35" s="49"/>
      <c r="WXW35" s="49"/>
      <c r="WXX35" s="49"/>
      <c r="WXY35" s="49"/>
      <c r="WXZ35" s="49"/>
      <c r="WYA35" s="49"/>
      <c r="WYB35" s="49"/>
      <c r="WYC35" s="49"/>
      <c r="WYD35" s="49"/>
      <c r="WYE35" s="49"/>
      <c r="WYF35" s="49"/>
      <c r="WYG35" s="49"/>
      <c r="WYH35" s="49"/>
      <c r="WYI35" s="49"/>
      <c r="WYJ35" s="49"/>
      <c r="WYK35" s="49"/>
      <c r="WYL35" s="49"/>
      <c r="WYM35" s="49"/>
      <c r="WYN35" s="49"/>
      <c r="WYO35" s="49"/>
      <c r="WYP35" s="49"/>
      <c r="WYQ35" s="49"/>
      <c r="WYR35" s="49"/>
      <c r="WYS35" s="49"/>
      <c r="WYT35" s="49"/>
      <c r="WYU35" s="49"/>
      <c r="WYV35" s="49"/>
      <c r="WYW35" s="49"/>
      <c r="WYX35" s="49"/>
      <c r="WYY35" s="49"/>
      <c r="WYZ35" s="49"/>
      <c r="WZA35" s="49"/>
      <c r="WZB35" s="49"/>
      <c r="WZC35" s="49"/>
      <c r="WZD35" s="49"/>
      <c r="WZE35" s="49"/>
      <c r="WZF35" s="49"/>
      <c r="WZG35" s="49"/>
      <c r="WZH35" s="49"/>
      <c r="WZI35" s="49"/>
      <c r="WZJ35" s="49"/>
      <c r="WZK35" s="49"/>
      <c r="WZL35" s="49"/>
      <c r="WZM35" s="49"/>
      <c r="WZN35" s="49"/>
      <c r="WZO35" s="49"/>
      <c r="WZP35" s="49"/>
      <c r="WZQ35" s="49"/>
      <c r="WZR35" s="49"/>
      <c r="WZS35" s="49"/>
      <c r="WZT35" s="49"/>
      <c r="WZU35" s="49"/>
      <c r="WZV35" s="49"/>
      <c r="WZW35" s="49"/>
      <c r="WZX35" s="49"/>
      <c r="WZY35" s="49"/>
      <c r="WZZ35" s="49"/>
      <c r="XAA35" s="49"/>
      <c r="XAB35" s="49"/>
      <c r="XAC35" s="49"/>
      <c r="XAD35" s="49"/>
      <c r="XAE35" s="49"/>
      <c r="XAF35" s="49"/>
      <c r="XAG35" s="49"/>
      <c r="XAH35" s="49"/>
      <c r="XAI35" s="49"/>
      <c r="XAJ35" s="49"/>
      <c r="XAK35" s="49"/>
      <c r="XAL35" s="49"/>
      <c r="XAM35" s="49"/>
      <c r="XAN35" s="49"/>
      <c r="XAO35" s="49"/>
      <c r="XAP35" s="49"/>
      <c r="XAQ35" s="49"/>
      <c r="XAR35" s="49"/>
      <c r="XAS35" s="49"/>
      <c r="XAT35" s="49"/>
      <c r="XAU35" s="49"/>
      <c r="XAV35" s="49"/>
      <c r="XAW35" s="49"/>
      <c r="XAX35" s="49"/>
      <c r="XAY35" s="49"/>
      <c r="XAZ35" s="49"/>
      <c r="XBA35" s="49"/>
      <c r="XBB35" s="49"/>
      <c r="XBC35" s="49"/>
      <c r="XBD35" s="49"/>
      <c r="XBE35" s="49"/>
      <c r="XBF35" s="49"/>
      <c r="XBG35" s="49"/>
      <c r="XBH35" s="49"/>
      <c r="XBI35" s="49"/>
      <c r="XBJ35" s="49"/>
      <c r="XBK35" s="49"/>
      <c r="XBL35" s="49"/>
      <c r="XBM35" s="49"/>
      <c r="XBN35" s="49"/>
      <c r="XBO35" s="49"/>
      <c r="XBP35" s="49"/>
      <c r="XBQ35" s="49"/>
      <c r="XBR35" s="49"/>
      <c r="XBS35" s="49"/>
      <c r="XBT35" s="49"/>
      <c r="XBU35" s="49"/>
      <c r="XBV35" s="49"/>
      <c r="XBW35" s="49"/>
      <c r="XBX35" s="49"/>
      <c r="XBY35" s="49"/>
      <c r="XBZ35" s="49"/>
      <c r="XCA35" s="49"/>
      <c r="XCB35" s="49"/>
      <c r="XCC35" s="49"/>
      <c r="XCD35" s="49"/>
      <c r="XCE35" s="49"/>
      <c r="XCF35" s="49"/>
      <c r="XCG35" s="49"/>
      <c r="XCH35" s="49"/>
      <c r="XCI35" s="49"/>
      <c r="XCJ35" s="49"/>
      <c r="XCK35" s="49"/>
      <c r="XCL35" s="49"/>
      <c r="XCM35" s="49"/>
      <c r="XCN35" s="49"/>
      <c r="XCO35" s="49"/>
      <c r="XCP35" s="49"/>
      <c r="XCQ35" s="49"/>
      <c r="XCR35" s="49"/>
      <c r="XCS35" s="49"/>
      <c r="XCT35" s="49"/>
      <c r="XCU35" s="49"/>
      <c r="XCV35" s="49"/>
      <c r="XCW35" s="49"/>
      <c r="XCX35" s="49"/>
      <c r="XCY35" s="49"/>
      <c r="XCZ35" s="49"/>
      <c r="XDA35" s="49"/>
      <c r="XDB35" s="49"/>
      <c r="XDC35" s="49"/>
      <c r="XDD35" s="49"/>
      <c r="XDE35" s="49"/>
      <c r="XDF35" s="49"/>
      <c r="XDG35" s="49"/>
      <c r="XDH35" s="49"/>
      <c r="XDI35" s="49"/>
      <c r="XDJ35" s="49"/>
      <c r="XDK35" s="49"/>
      <c r="XDL35" s="49"/>
      <c r="XDM35" s="49"/>
      <c r="XDN35" s="49"/>
      <c r="XDO35" s="49"/>
      <c r="XDP35" s="49"/>
      <c r="XDQ35" s="49"/>
      <c r="XDR35" s="49"/>
      <c r="XDS35" s="49"/>
      <c r="XDT35" s="49"/>
      <c r="XDU35" s="49"/>
      <c r="XDV35" s="49"/>
      <c r="XDW35" s="49"/>
      <c r="XDX35" s="49"/>
      <c r="XDY35" s="49"/>
      <c r="XDZ35" s="49"/>
      <c r="XEA35" s="49"/>
      <c r="XEB35" s="49"/>
      <c r="XEC35" s="49"/>
      <c r="XED35" s="49"/>
      <c r="XEE35" s="49"/>
      <c r="XEF35" s="49"/>
      <c r="XEG35" s="49"/>
      <c r="XEH35" s="49"/>
      <c r="XEI35" s="49"/>
      <c r="XEJ35" s="49"/>
      <c r="XEK35" s="49"/>
      <c r="XEL35" s="49"/>
      <c r="XEM35" s="49"/>
      <c r="XEN35" s="49"/>
      <c r="XEO35" s="49"/>
      <c r="XEP35" s="49"/>
      <c r="XEQ35" s="49"/>
      <c r="XER35" s="49"/>
      <c r="XES35" s="49"/>
      <c r="XET35" s="49"/>
      <c r="XEU35" s="49"/>
      <c r="XEV35" s="49"/>
      <c r="XEW35" s="49"/>
      <c r="XEX35" s="49"/>
      <c r="XEY35" s="49"/>
      <c r="XEZ35" s="49"/>
      <c r="XFA35" s="49"/>
      <c r="XFB35" s="49"/>
      <c r="XFC35" s="49"/>
      <c r="XFD35" s="49"/>
    </row>
    <row r="36" s="49" customFormat="true" ht="15.75" hidden="false" customHeight="false" outlineLevel="0" collapsed="false">
      <c r="A36" s="132" t="s">
        <v>74</v>
      </c>
      <c r="B36" s="133"/>
      <c r="C36" s="133"/>
      <c r="D36" s="133"/>
      <c r="E36" s="134"/>
      <c r="F36" s="135"/>
      <c r="WVN36" s="140"/>
      <c r="WVO36" s="140"/>
      <c r="WVP36" s="140"/>
      <c r="WVQ36" s="140"/>
      <c r="WVR36" s="140"/>
      <c r="WVS36" s="140"/>
      <c r="WVT36" s="140"/>
      <c r="WVU36" s="140"/>
      <c r="WVV36" s="140"/>
      <c r="WVW36" s="140"/>
      <c r="WVX36" s="140"/>
      <c r="WVY36" s="140"/>
      <c r="WVZ36" s="140"/>
      <c r="WWA36" s="140"/>
      <c r="WWB36" s="140"/>
      <c r="WWC36" s="140"/>
      <c r="WWD36" s="140"/>
      <c r="WWE36" s="140"/>
      <c r="WWF36" s="140"/>
      <c r="WWG36" s="140"/>
      <c r="WWH36" s="140"/>
      <c r="WWI36" s="140"/>
      <c r="WWJ36" s="140"/>
      <c r="WWK36" s="140"/>
      <c r="WWL36" s="140"/>
      <c r="WWM36" s="140"/>
      <c r="WWN36" s="140"/>
      <c r="WWO36" s="140"/>
      <c r="WWP36" s="140"/>
      <c r="WWQ36" s="140"/>
      <c r="WWR36" s="140"/>
      <c r="WWS36" s="140"/>
      <c r="WWT36" s="140"/>
      <c r="WWU36" s="140"/>
      <c r="WWV36" s="140"/>
      <c r="WWW36" s="140"/>
      <c r="WWX36" s="140"/>
      <c r="WWY36" s="140"/>
      <c r="WWZ36" s="140"/>
      <c r="WXA36" s="140"/>
      <c r="WXB36" s="140"/>
      <c r="WXC36" s="140"/>
      <c r="WXD36" s="140"/>
      <c r="WXE36" s="140"/>
      <c r="WXF36" s="140"/>
      <c r="WXG36" s="140"/>
      <c r="WXH36" s="140"/>
      <c r="WXI36" s="140"/>
      <c r="WXJ36" s="140"/>
      <c r="WXK36" s="140"/>
      <c r="WXL36" s="140"/>
      <c r="WXM36" s="140"/>
      <c r="WXN36" s="140"/>
      <c r="WXO36" s="140"/>
      <c r="WXP36" s="140"/>
      <c r="WXQ36" s="140"/>
      <c r="WXR36" s="140"/>
      <c r="WXS36" s="140"/>
      <c r="WXT36" s="140"/>
      <c r="WXU36" s="140"/>
      <c r="WXV36" s="140"/>
      <c r="WXW36" s="140"/>
      <c r="WXX36" s="140"/>
      <c r="WXY36" s="140"/>
      <c r="WXZ36" s="140"/>
      <c r="WYA36" s="140"/>
      <c r="WYB36" s="140"/>
      <c r="WYC36" s="140"/>
      <c r="WYD36" s="140"/>
      <c r="WYE36" s="140"/>
      <c r="WYF36" s="140"/>
      <c r="WYG36" s="140"/>
      <c r="WYH36" s="140"/>
      <c r="WYI36" s="140"/>
      <c r="WYJ36" s="140"/>
      <c r="WYK36" s="140"/>
      <c r="WYL36" s="140"/>
      <c r="WYM36" s="140"/>
      <c r="WYN36" s="140"/>
      <c r="WYO36" s="140"/>
      <c r="WYP36" s="140"/>
      <c r="WYQ36" s="140"/>
      <c r="WYR36" s="140"/>
      <c r="WYS36" s="140"/>
      <c r="WYT36" s="140"/>
      <c r="WYU36" s="140"/>
      <c r="WYV36" s="140"/>
      <c r="WYW36" s="140"/>
      <c r="WYX36" s="140"/>
      <c r="WYY36" s="140"/>
      <c r="WYZ36" s="140"/>
      <c r="WZA36" s="140"/>
      <c r="WZB36" s="140"/>
      <c r="WZC36" s="140"/>
      <c r="WZD36" s="140"/>
      <c r="WZE36" s="140"/>
      <c r="WZF36" s="140"/>
      <c r="WZG36" s="140"/>
      <c r="WZH36" s="140"/>
      <c r="WZI36" s="140"/>
      <c r="WZJ36" s="140"/>
      <c r="WZK36" s="140"/>
      <c r="WZL36" s="140"/>
      <c r="WZM36" s="140"/>
      <c r="WZN36" s="140"/>
      <c r="WZO36" s="140"/>
      <c r="WZP36" s="140"/>
      <c r="WZQ36" s="140"/>
      <c r="WZR36" s="140"/>
      <c r="WZS36" s="140"/>
      <c r="WZT36" s="140"/>
      <c r="WZU36" s="140"/>
      <c r="WZV36" s="140"/>
      <c r="WZW36" s="140"/>
      <c r="WZX36" s="140"/>
      <c r="WZY36" s="140"/>
      <c r="WZZ36" s="140"/>
      <c r="XAA36" s="140"/>
      <c r="XAB36" s="140"/>
      <c r="XAC36" s="140"/>
      <c r="XAD36" s="140"/>
      <c r="XAE36" s="140"/>
      <c r="XAF36" s="140"/>
      <c r="XAG36" s="140"/>
      <c r="XAH36" s="140"/>
      <c r="XAI36" s="140"/>
      <c r="XAJ36" s="140"/>
      <c r="XAK36" s="140"/>
      <c r="XAL36" s="140"/>
      <c r="XAM36" s="140"/>
      <c r="XAN36" s="140"/>
      <c r="XAO36" s="140"/>
      <c r="XAP36" s="140"/>
      <c r="XAQ36" s="140"/>
      <c r="XAR36" s="140"/>
      <c r="XAS36" s="140"/>
      <c r="XAT36" s="140"/>
      <c r="XAU36" s="140"/>
      <c r="XAV36" s="140"/>
      <c r="XAW36" s="140"/>
      <c r="XAX36" s="140"/>
      <c r="XAY36" s="140"/>
      <c r="XAZ36" s="140"/>
      <c r="XBA36" s="140"/>
      <c r="XBB36" s="140"/>
      <c r="XBC36" s="140"/>
      <c r="XBD36" s="140"/>
      <c r="XBE36" s="140"/>
      <c r="XBF36" s="140"/>
      <c r="XBG36" s="140"/>
      <c r="XBH36" s="140"/>
      <c r="XBI36" s="140"/>
      <c r="XBJ36" s="140"/>
      <c r="XBK36" s="140"/>
      <c r="XBL36" s="140"/>
      <c r="XBM36" s="140"/>
      <c r="XBN36" s="140"/>
      <c r="XBO36" s="140"/>
      <c r="XBP36" s="140"/>
      <c r="XBQ36" s="140"/>
      <c r="XBR36" s="140"/>
      <c r="XBS36" s="140"/>
      <c r="XBT36" s="140"/>
      <c r="XBU36" s="140"/>
      <c r="XBV36" s="140"/>
      <c r="XBW36" s="140"/>
      <c r="XBX36" s="140"/>
      <c r="XBY36" s="140"/>
      <c r="XBZ36" s="140"/>
      <c r="XCA36" s="140"/>
      <c r="XCB36" s="140"/>
      <c r="XCC36" s="140"/>
      <c r="XCD36" s="140"/>
      <c r="XCE36" s="140"/>
      <c r="XCF36" s="140"/>
      <c r="XCG36" s="140"/>
      <c r="XCH36" s="140"/>
      <c r="XCI36" s="140"/>
      <c r="XCJ36" s="140"/>
      <c r="XCK36" s="140"/>
      <c r="XCL36" s="140"/>
      <c r="XCM36" s="140"/>
      <c r="XCN36" s="140"/>
      <c r="XCO36" s="140"/>
      <c r="XCP36" s="140"/>
      <c r="XCQ36" s="140"/>
      <c r="XCR36" s="140"/>
      <c r="XCS36" s="140"/>
      <c r="XCT36" s="140"/>
      <c r="XCU36" s="140"/>
      <c r="XCV36" s="140"/>
      <c r="XCW36" s="140"/>
      <c r="XCX36" s="140"/>
      <c r="XCY36" s="140"/>
      <c r="XCZ36" s="140"/>
      <c r="XDA36" s="140"/>
      <c r="XDB36" s="140"/>
      <c r="XDC36" s="140"/>
      <c r="XDD36" s="140"/>
      <c r="XDE36" s="140"/>
      <c r="XDF36" s="140"/>
      <c r="XDG36" s="140"/>
      <c r="XDH36" s="140"/>
      <c r="XDI36" s="140"/>
      <c r="XDJ36" s="140"/>
      <c r="XDK36" s="140"/>
      <c r="XDL36" s="140"/>
      <c r="XDM36" s="140"/>
      <c r="XDN36" s="140"/>
      <c r="XDO36" s="140"/>
      <c r="XDP36" s="140"/>
      <c r="XDQ36" s="140"/>
      <c r="XDR36" s="140"/>
      <c r="XDS36" s="140"/>
      <c r="XDT36" s="140"/>
      <c r="XDU36" s="140"/>
      <c r="XDV36" s="140"/>
      <c r="XDW36" s="140"/>
      <c r="XDX36" s="140"/>
      <c r="XDY36" s="140"/>
      <c r="XDZ36" s="140"/>
      <c r="XEA36" s="140"/>
      <c r="XEB36" s="140"/>
      <c r="XEC36" s="140"/>
      <c r="XED36" s="140"/>
      <c r="XEE36" s="140"/>
      <c r="XEF36" s="140"/>
      <c r="XEG36" s="140"/>
      <c r="XEH36" s="140"/>
      <c r="XEI36" s="140"/>
      <c r="XEJ36" s="140"/>
      <c r="XEK36" s="140"/>
      <c r="XEL36" s="140"/>
      <c r="XEM36" s="140"/>
      <c r="XEN36" s="140"/>
      <c r="XEO36" s="140"/>
      <c r="XEP36" s="140"/>
      <c r="XEQ36" s="140"/>
      <c r="XER36" s="140"/>
      <c r="XES36" s="140"/>
      <c r="XET36" s="140"/>
      <c r="XEU36" s="140"/>
      <c r="XEV36" s="140"/>
      <c r="XEW36" s="140"/>
      <c r="XEX36" s="140"/>
      <c r="XEY36" s="140"/>
      <c r="XEZ36" s="140"/>
      <c r="XFA36" s="140"/>
      <c r="XFB36" s="140"/>
      <c r="XFC36" s="140"/>
      <c r="XFD36" s="140"/>
    </row>
    <row r="37" s="140" customFormat="true" ht="20.25" hidden="false" customHeight="true" outlineLevel="0" collapsed="false">
      <c r="A37" s="136" t="s">
        <v>55</v>
      </c>
      <c r="B37" s="137" t="s">
        <v>56</v>
      </c>
      <c r="C37" s="137" t="s">
        <v>57</v>
      </c>
      <c r="D37" s="137" t="s">
        <v>58</v>
      </c>
      <c r="E37" s="137" t="s">
        <v>59</v>
      </c>
      <c r="F37" s="139"/>
      <c r="G37" s="139"/>
    </row>
    <row r="38" s="140" customFormat="true" ht="14.25" hidden="false" customHeight="true" outlineLevel="0" collapsed="false">
      <c r="A38" s="142" t="n">
        <v>9</v>
      </c>
      <c r="B38" s="142"/>
      <c r="C38" s="143" t="n">
        <f aca="false">+C39</f>
        <v>14075.56</v>
      </c>
      <c r="D38" s="143" t="n">
        <f aca="false">+D39</f>
        <v>14075.35</v>
      </c>
      <c r="E38" s="144" t="n">
        <f aca="false">IFERROR(D38/C38,0)</f>
        <v>0.999985080522551</v>
      </c>
      <c r="F38" s="139"/>
      <c r="G38" s="139"/>
      <c r="WVN38" s="111"/>
      <c r="WVO38" s="111"/>
      <c r="WVP38" s="111"/>
      <c r="WVQ38" s="111"/>
      <c r="WVR38" s="111"/>
      <c r="WVS38" s="111"/>
      <c r="WVT38" s="111"/>
      <c r="WVU38" s="111"/>
      <c r="WVV38" s="111"/>
      <c r="WVW38" s="111"/>
      <c r="WVX38" s="111"/>
      <c r="WVY38" s="111"/>
      <c r="WVZ38" s="111"/>
      <c r="WWA38" s="111"/>
      <c r="WWB38" s="111"/>
      <c r="WWC38" s="111"/>
      <c r="WWD38" s="111"/>
      <c r="WWE38" s="111"/>
      <c r="WWF38" s="111"/>
      <c r="WWG38" s="111"/>
      <c r="WWH38" s="111"/>
      <c r="WWI38" s="111"/>
      <c r="WWJ38" s="111"/>
      <c r="WWK38" s="111"/>
      <c r="WWL38" s="111"/>
      <c r="WWM38" s="111"/>
      <c r="WWN38" s="111"/>
      <c r="WWO38" s="111"/>
      <c r="WWP38" s="111"/>
      <c r="WWQ38" s="111"/>
      <c r="WWR38" s="111"/>
      <c r="WWS38" s="111"/>
      <c r="WWT38" s="111"/>
      <c r="WWU38" s="111"/>
      <c r="WWV38" s="111"/>
      <c r="WWW38" s="111"/>
      <c r="WWX38" s="111"/>
      <c r="WWY38" s="111"/>
      <c r="WWZ38" s="111"/>
      <c r="WXA38" s="111"/>
      <c r="WXB38" s="111"/>
      <c r="WXC38" s="111"/>
      <c r="WXD38" s="111"/>
      <c r="WXE38" s="111"/>
      <c r="WXF38" s="111"/>
      <c r="WXG38" s="111"/>
      <c r="WXH38" s="111"/>
      <c r="WXI38" s="111"/>
      <c r="WXJ38" s="111"/>
      <c r="WXK38" s="111"/>
      <c r="WXL38" s="111"/>
      <c r="WXM38" s="111"/>
      <c r="WXN38" s="111"/>
      <c r="WXO38" s="111"/>
      <c r="WXP38" s="111"/>
      <c r="WXQ38" s="111"/>
      <c r="WXR38" s="111"/>
      <c r="WXS38" s="111"/>
      <c r="WXT38" s="111"/>
      <c r="WXU38" s="111"/>
      <c r="WXV38" s="111"/>
      <c r="WXW38" s="111"/>
      <c r="WXX38" s="111"/>
      <c r="WXY38" s="111"/>
      <c r="WXZ38" s="111"/>
      <c r="WYA38" s="111"/>
      <c r="WYB38" s="111"/>
      <c r="WYC38" s="111"/>
      <c r="WYD38" s="111"/>
      <c r="WYE38" s="111"/>
      <c r="WYF38" s="111"/>
      <c r="WYG38" s="111"/>
      <c r="WYH38" s="111"/>
      <c r="WYI38" s="111"/>
      <c r="WYJ38" s="111"/>
      <c r="WYK38" s="111"/>
      <c r="WYL38" s="111"/>
      <c r="WYM38" s="111"/>
      <c r="WYN38" s="111"/>
      <c r="WYO38" s="111"/>
      <c r="WYP38" s="111"/>
      <c r="WYQ38" s="111"/>
      <c r="WYR38" s="111"/>
      <c r="WYS38" s="111"/>
      <c r="WYT38" s="111"/>
      <c r="WYU38" s="111"/>
      <c r="WYV38" s="111"/>
      <c r="WYW38" s="111"/>
      <c r="WYX38" s="111"/>
      <c r="WYY38" s="111"/>
      <c r="WYZ38" s="111"/>
      <c r="WZA38" s="111"/>
      <c r="WZB38" s="111"/>
      <c r="WZC38" s="111"/>
      <c r="WZD38" s="111"/>
      <c r="WZE38" s="111"/>
      <c r="WZF38" s="111"/>
      <c r="WZG38" s="111"/>
      <c r="WZH38" s="111"/>
      <c r="WZI38" s="111"/>
      <c r="WZJ38" s="111"/>
      <c r="WZK38" s="111"/>
      <c r="WZL38" s="111"/>
      <c r="WZM38" s="111"/>
      <c r="WZN38" s="111"/>
      <c r="WZO38" s="111"/>
      <c r="WZP38" s="111"/>
      <c r="WZQ38" s="111"/>
      <c r="WZR38" s="111"/>
      <c r="WZS38" s="111"/>
      <c r="WZT38" s="111"/>
      <c r="WZU38" s="111"/>
      <c r="WZV38" s="111"/>
      <c r="WZW38" s="111"/>
      <c r="WZX38" s="111"/>
      <c r="WZY38" s="111"/>
      <c r="WZZ38" s="111"/>
      <c r="XAA38" s="111"/>
      <c r="XAB38" s="111"/>
      <c r="XAC38" s="111"/>
      <c r="XAD38" s="111"/>
      <c r="XAE38" s="111"/>
      <c r="XAF38" s="111"/>
      <c r="XAG38" s="111"/>
      <c r="XAH38" s="111"/>
      <c r="XAI38" s="111"/>
      <c r="XAJ38" s="111"/>
      <c r="XAK38" s="111"/>
      <c r="XAL38" s="111"/>
      <c r="XAM38" s="111"/>
      <c r="XAN38" s="111"/>
      <c r="XAO38" s="111"/>
      <c r="XAP38" s="111"/>
      <c r="XAQ38" s="111"/>
      <c r="XAR38" s="111"/>
      <c r="XAS38" s="111"/>
      <c r="XAT38" s="111"/>
      <c r="XAU38" s="111"/>
      <c r="XAV38" s="111"/>
      <c r="XAW38" s="111"/>
      <c r="XAX38" s="111"/>
      <c r="XAY38" s="111"/>
      <c r="XAZ38" s="111"/>
      <c r="XBA38" s="111"/>
      <c r="XBB38" s="111"/>
      <c r="XBC38" s="111"/>
      <c r="XBD38" s="111"/>
      <c r="XBE38" s="111"/>
      <c r="XBF38" s="111"/>
      <c r="XBG38" s="111"/>
      <c r="XBH38" s="111"/>
      <c r="XBI38" s="111"/>
      <c r="XBJ38" s="111"/>
      <c r="XBK38" s="111"/>
      <c r="XBL38" s="111"/>
      <c r="XBM38" s="111"/>
      <c r="XBN38" s="111"/>
      <c r="XBO38" s="111"/>
      <c r="XBP38" s="111"/>
      <c r="XBQ38" s="111"/>
      <c r="XBR38" s="111"/>
      <c r="XBS38" s="111"/>
      <c r="XBT38" s="111"/>
      <c r="XBU38" s="111"/>
      <c r="XBV38" s="111"/>
      <c r="XBW38" s="111"/>
      <c r="XBX38" s="111"/>
      <c r="XBY38" s="111"/>
      <c r="XBZ38" s="111"/>
      <c r="XCA38" s="111"/>
      <c r="XCB38" s="111"/>
      <c r="XCC38" s="111"/>
      <c r="XCD38" s="111"/>
      <c r="XCE38" s="111"/>
      <c r="XCF38" s="111"/>
      <c r="XCG38" s="111"/>
      <c r="XCH38" s="111"/>
      <c r="XCI38" s="111"/>
      <c r="XCJ38" s="111"/>
      <c r="XCK38" s="111"/>
      <c r="XCL38" s="111"/>
      <c r="XCM38" s="111"/>
      <c r="XCN38" s="111"/>
      <c r="XCO38" s="111"/>
      <c r="XCP38" s="111"/>
      <c r="XCQ38" s="111"/>
      <c r="XCR38" s="111"/>
      <c r="XCS38" s="111"/>
      <c r="XCT38" s="111"/>
      <c r="XCU38" s="111"/>
      <c r="XCV38" s="111"/>
      <c r="XCW38" s="111"/>
      <c r="XCX38" s="111"/>
      <c r="XCY38" s="111"/>
      <c r="XCZ38" s="111"/>
      <c r="XDA38" s="111"/>
      <c r="XDB38" s="111"/>
      <c r="XDC38" s="111"/>
      <c r="XDD38" s="111"/>
      <c r="XDE38" s="111"/>
      <c r="XDF38" s="111"/>
      <c r="XDG38" s="111"/>
      <c r="XDH38" s="111"/>
      <c r="XDI38" s="111"/>
      <c r="XDJ38" s="111"/>
      <c r="XDK38" s="111"/>
      <c r="XDL38" s="111"/>
      <c r="XDM38" s="111"/>
      <c r="XDN38" s="111"/>
      <c r="XDO38" s="111"/>
      <c r="XDP38" s="111"/>
      <c r="XDQ38" s="111"/>
      <c r="XDR38" s="111"/>
      <c r="XDS38" s="111"/>
      <c r="XDT38" s="111"/>
      <c r="XDU38" s="111"/>
      <c r="XDV38" s="111"/>
      <c r="XDW38" s="111"/>
      <c r="XDX38" s="111"/>
      <c r="XDY38" s="111"/>
      <c r="XDZ38" s="111"/>
      <c r="XEA38" s="111"/>
      <c r="XEB38" s="111"/>
      <c r="XEC38" s="111"/>
      <c r="XED38" s="111"/>
      <c r="XEE38" s="111"/>
      <c r="XEF38" s="111"/>
      <c r="XEG38" s="111"/>
      <c r="XEH38" s="111"/>
      <c r="XEI38" s="111"/>
      <c r="XEJ38" s="111"/>
      <c r="XEK38" s="111"/>
      <c r="XEL38" s="111"/>
      <c r="XEM38" s="111"/>
      <c r="XEN38" s="111"/>
      <c r="XEO38" s="111"/>
      <c r="XEP38" s="111"/>
      <c r="XEQ38" s="111"/>
      <c r="XER38" s="111"/>
      <c r="XES38" s="111"/>
      <c r="XET38" s="111"/>
      <c r="XEU38" s="111"/>
      <c r="XEV38" s="111"/>
      <c r="XEW38" s="111"/>
      <c r="XEX38" s="111"/>
      <c r="XEY38" s="111"/>
      <c r="XEZ38" s="111"/>
      <c r="XFA38" s="111"/>
      <c r="XFB38" s="111"/>
      <c r="XFC38" s="111"/>
      <c r="XFD38" s="111"/>
    </row>
    <row r="39" customFormat="false" ht="14.25" hidden="false" customHeight="true" outlineLevel="0" collapsed="false">
      <c r="A39" s="145" t="n">
        <v>9</v>
      </c>
      <c r="B39" s="146"/>
      <c r="C39" s="147" t="n">
        <f aca="false">SUM(C40)</f>
        <v>14075.56</v>
      </c>
      <c r="D39" s="147" t="n">
        <f aca="false">SUM(D40:D40)</f>
        <v>14075.35</v>
      </c>
      <c r="E39" s="148" t="n">
        <f aca="false">IFERROR(D39/C39,0)</f>
        <v>0.999985080522551</v>
      </c>
      <c r="WVN39" s="154"/>
      <c r="WVO39" s="154"/>
      <c r="WVP39" s="154"/>
      <c r="WVQ39" s="154"/>
      <c r="WVR39" s="154"/>
      <c r="WVS39" s="154"/>
      <c r="WVT39" s="154"/>
      <c r="WVU39" s="154"/>
      <c r="WVV39" s="154"/>
      <c r="WVW39" s="154"/>
      <c r="WVX39" s="154"/>
      <c r="WVY39" s="154"/>
      <c r="WVZ39" s="154"/>
      <c r="WWA39" s="154"/>
      <c r="WWB39" s="154"/>
      <c r="WWC39" s="154"/>
      <c r="WWD39" s="154"/>
      <c r="WWE39" s="154"/>
      <c r="WWF39" s="154"/>
      <c r="WWG39" s="154"/>
      <c r="WWH39" s="154"/>
      <c r="WWI39" s="154"/>
      <c r="WWJ39" s="154"/>
      <c r="WWK39" s="154"/>
      <c r="WWL39" s="154"/>
      <c r="WWM39" s="154"/>
      <c r="WWN39" s="154"/>
      <c r="WWO39" s="154"/>
      <c r="WWP39" s="154"/>
      <c r="WWQ39" s="154"/>
      <c r="WWR39" s="154"/>
      <c r="WWS39" s="154"/>
      <c r="WWT39" s="154"/>
      <c r="WWU39" s="154"/>
      <c r="WWV39" s="154"/>
      <c r="WWW39" s="154"/>
      <c r="WWX39" s="154"/>
      <c r="WWY39" s="154"/>
      <c r="WWZ39" s="154"/>
      <c r="WXA39" s="154"/>
      <c r="WXB39" s="154"/>
      <c r="WXC39" s="154"/>
      <c r="WXD39" s="154"/>
      <c r="WXE39" s="154"/>
      <c r="WXF39" s="154"/>
      <c r="WXG39" s="154"/>
      <c r="WXH39" s="154"/>
      <c r="WXI39" s="154"/>
      <c r="WXJ39" s="154"/>
      <c r="WXK39" s="154"/>
      <c r="WXL39" s="154"/>
      <c r="WXM39" s="154"/>
      <c r="WXN39" s="154"/>
      <c r="WXO39" s="154"/>
      <c r="WXP39" s="154"/>
      <c r="WXQ39" s="154"/>
      <c r="WXR39" s="154"/>
      <c r="WXS39" s="154"/>
      <c r="WXT39" s="154"/>
      <c r="WXU39" s="154"/>
      <c r="WXV39" s="154"/>
      <c r="WXW39" s="154"/>
      <c r="WXX39" s="154"/>
      <c r="WXY39" s="154"/>
      <c r="WXZ39" s="154"/>
      <c r="WYA39" s="154"/>
      <c r="WYB39" s="154"/>
      <c r="WYC39" s="154"/>
      <c r="WYD39" s="154"/>
      <c r="WYE39" s="154"/>
      <c r="WYF39" s="154"/>
      <c r="WYG39" s="154"/>
      <c r="WYH39" s="154"/>
      <c r="WYI39" s="154"/>
      <c r="WYJ39" s="154"/>
      <c r="WYK39" s="154"/>
      <c r="WYL39" s="154"/>
      <c r="WYM39" s="154"/>
      <c r="WYN39" s="154"/>
      <c r="WYO39" s="154"/>
      <c r="WYP39" s="154"/>
      <c r="WYQ39" s="154"/>
      <c r="WYR39" s="154"/>
      <c r="WYS39" s="154"/>
      <c r="WYT39" s="154"/>
      <c r="WYU39" s="154"/>
      <c r="WYV39" s="154"/>
      <c r="WYW39" s="154"/>
      <c r="WYX39" s="154"/>
      <c r="WYY39" s="154"/>
      <c r="WYZ39" s="154"/>
      <c r="WZA39" s="154"/>
      <c r="WZB39" s="154"/>
      <c r="WZC39" s="154"/>
      <c r="WZD39" s="154"/>
      <c r="WZE39" s="154"/>
      <c r="WZF39" s="154"/>
      <c r="WZG39" s="154"/>
      <c r="WZH39" s="154"/>
      <c r="WZI39" s="154"/>
      <c r="WZJ39" s="154"/>
      <c r="WZK39" s="154"/>
      <c r="WZL39" s="154"/>
      <c r="WZM39" s="154"/>
      <c r="WZN39" s="154"/>
      <c r="WZO39" s="154"/>
      <c r="WZP39" s="154"/>
      <c r="WZQ39" s="154"/>
      <c r="WZR39" s="154"/>
      <c r="WZS39" s="154"/>
      <c r="WZT39" s="154"/>
      <c r="WZU39" s="154"/>
      <c r="WZV39" s="154"/>
      <c r="WZW39" s="154"/>
      <c r="WZX39" s="154"/>
      <c r="WZY39" s="154"/>
      <c r="WZZ39" s="154"/>
      <c r="XAA39" s="154"/>
      <c r="XAB39" s="154"/>
      <c r="XAC39" s="154"/>
      <c r="XAD39" s="154"/>
      <c r="XAE39" s="154"/>
      <c r="XAF39" s="154"/>
      <c r="XAG39" s="154"/>
      <c r="XAH39" s="154"/>
      <c r="XAI39" s="154"/>
      <c r="XAJ39" s="154"/>
      <c r="XAK39" s="154"/>
      <c r="XAL39" s="154"/>
      <c r="XAM39" s="154"/>
      <c r="XAN39" s="154"/>
      <c r="XAO39" s="154"/>
      <c r="XAP39" s="154"/>
      <c r="XAQ39" s="154"/>
      <c r="XAR39" s="154"/>
      <c r="XAS39" s="154"/>
      <c r="XAT39" s="154"/>
      <c r="XAU39" s="154"/>
      <c r="XAV39" s="154"/>
      <c r="XAW39" s="154"/>
      <c r="XAX39" s="154"/>
      <c r="XAY39" s="154"/>
      <c r="XAZ39" s="154"/>
      <c r="XBA39" s="154"/>
      <c r="XBB39" s="154"/>
      <c r="XBC39" s="154"/>
      <c r="XBD39" s="154"/>
      <c r="XBE39" s="154"/>
      <c r="XBF39" s="154"/>
      <c r="XBG39" s="154"/>
      <c r="XBH39" s="154"/>
      <c r="XBI39" s="154"/>
      <c r="XBJ39" s="154"/>
      <c r="XBK39" s="154"/>
      <c r="XBL39" s="154"/>
      <c r="XBM39" s="154"/>
      <c r="XBN39" s="154"/>
      <c r="XBO39" s="154"/>
      <c r="XBP39" s="154"/>
      <c r="XBQ39" s="154"/>
      <c r="XBR39" s="154"/>
      <c r="XBS39" s="154"/>
      <c r="XBT39" s="154"/>
      <c r="XBU39" s="154"/>
      <c r="XBV39" s="154"/>
      <c r="XBW39" s="154"/>
      <c r="XBX39" s="154"/>
      <c r="XBY39" s="154"/>
      <c r="XBZ39" s="154"/>
      <c r="XCA39" s="154"/>
      <c r="XCB39" s="154"/>
      <c r="XCC39" s="154"/>
      <c r="XCD39" s="154"/>
      <c r="XCE39" s="154"/>
      <c r="XCF39" s="154"/>
      <c r="XCG39" s="154"/>
      <c r="XCH39" s="154"/>
      <c r="XCI39" s="154"/>
      <c r="XCJ39" s="154"/>
      <c r="XCK39" s="154"/>
      <c r="XCL39" s="154"/>
      <c r="XCM39" s="154"/>
      <c r="XCN39" s="154"/>
      <c r="XCO39" s="154"/>
      <c r="XCP39" s="154"/>
      <c r="XCQ39" s="154"/>
      <c r="XCR39" s="154"/>
      <c r="XCS39" s="154"/>
      <c r="XCT39" s="154"/>
      <c r="XCU39" s="154"/>
      <c r="XCV39" s="154"/>
      <c r="XCW39" s="154"/>
      <c r="XCX39" s="154"/>
      <c r="XCY39" s="154"/>
      <c r="XCZ39" s="154"/>
      <c r="XDA39" s="154"/>
      <c r="XDB39" s="154"/>
      <c r="XDC39" s="154"/>
      <c r="XDD39" s="154"/>
      <c r="XDE39" s="154"/>
      <c r="XDF39" s="154"/>
      <c r="XDG39" s="154"/>
      <c r="XDH39" s="154"/>
      <c r="XDI39" s="154"/>
      <c r="XDJ39" s="154"/>
      <c r="XDK39" s="154"/>
      <c r="XDL39" s="154"/>
      <c r="XDM39" s="154"/>
      <c r="XDN39" s="154"/>
      <c r="XDO39" s="154"/>
      <c r="XDP39" s="154"/>
      <c r="XDQ39" s="154"/>
      <c r="XDR39" s="154"/>
      <c r="XDS39" s="154"/>
      <c r="XDT39" s="154"/>
      <c r="XDU39" s="154"/>
      <c r="XDV39" s="154"/>
      <c r="XDW39" s="154"/>
      <c r="XDX39" s="154"/>
      <c r="XDY39" s="154"/>
      <c r="XDZ39" s="154"/>
      <c r="XEA39" s="154"/>
      <c r="XEB39" s="154"/>
      <c r="XEC39" s="154"/>
      <c r="XED39" s="154"/>
      <c r="XEE39" s="154"/>
      <c r="XEF39" s="154"/>
      <c r="XEG39" s="154"/>
      <c r="XEH39" s="154"/>
      <c r="XEI39" s="154"/>
      <c r="XEJ39" s="154"/>
      <c r="XEK39" s="154"/>
      <c r="XEL39" s="154"/>
      <c r="XEM39" s="154"/>
      <c r="XEN39" s="154"/>
      <c r="XEO39" s="154"/>
      <c r="XEP39" s="154"/>
      <c r="XEQ39" s="154"/>
      <c r="XER39" s="154"/>
      <c r="XES39" s="154"/>
      <c r="XET39" s="154"/>
      <c r="XEU39" s="154"/>
      <c r="XEV39" s="154"/>
      <c r="XEW39" s="154"/>
      <c r="XEX39" s="154"/>
      <c r="XEY39" s="154"/>
      <c r="XEZ39" s="154"/>
      <c r="XFA39" s="154"/>
      <c r="XFB39" s="154"/>
      <c r="XFC39" s="154"/>
      <c r="XFD39" s="154"/>
    </row>
    <row r="40" s="154" customFormat="true" ht="14.25" hidden="false" customHeight="true" outlineLevel="0" collapsed="false">
      <c r="A40" s="165" t="n">
        <v>9</v>
      </c>
      <c r="B40" s="166"/>
      <c r="C40" s="167" t="n">
        <v>14075.56</v>
      </c>
      <c r="D40" s="167" t="n">
        <v>14075.35</v>
      </c>
      <c r="E40" s="168" t="n">
        <f aca="false">IFERROR(D40/C40,0)</f>
        <v>0.999985080522551</v>
      </c>
      <c r="F40" s="153"/>
      <c r="G40" s="153"/>
      <c r="WVN40" s="111"/>
      <c r="WVO40" s="111"/>
      <c r="WVP40" s="111"/>
      <c r="WVQ40" s="111"/>
      <c r="WVR40" s="111"/>
      <c r="WVS40" s="111"/>
      <c r="WVT40" s="111"/>
      <c r="WVU40" s="111"/>
      <c r="WVV40" s="111"/>
      <c r="WVW40" s="111"/>
      <c r="WVX40" s="111"/>
      <c r="WVY40" s="111"/>
      <c r="WVZ40" s="111"/>
      <c r="WWA40" s="111"/>
      <c r="WWB40" s="111"/>
      <c r="WWC40" s="111"/>
      <c r="WWD40" s="111"/>
      <c r="WWE40" s="111"/>
      <c r="WWF40" s="111"/>
      <c r="WWG40" s="111"/>
      <c r="WWH40" s="111"/>
      <c r="WWI40" s="111"/>
      <c r="WWJ40" s="111"/>
      <c r="WWK40" s="111"/>
      <c r="WWL40" s="111"/>
      <c r="WWM40" s="111"/>
      <c r="WWN40" s="111"/>
      <c r="WWO40" s="111"/>
      <c r="WWP40" s="111"/>
      <c r="WWQ40" s="111"/>
      <c r="WWR40" s="111"/>
      <c r="WWS40" s="111"/>
      <c r="WWT40" s="111"/>
      <c r="WWU40" s="111"/>
      <c r="WWV40" s="111"/>
      <c r="WWW40" s="111"/>
      <c r="WWX40" s="111"/>
      <c r="WWY40" s="111"/>
      <c r="WWZ40" s="111"/>
      <c r="WXA40" s="111"/>
      <c r="WXB40" s="111"/>
      <c r="WXC40" s="111"/>
      <c r="WXD40" s="111"/>
      <c r="WXE40" s="111"/>
      <c r="WXF40" s="111"/>
      <c r="WXG40" s="111"/>
      <c r="WXH40" s="111"/>
      <c r="WXI40" s="111"/>
      <c r="WXJ40" s="111"/>
      <c r="WXK40" s="111"/>
      <c r="WXL40" s="111"/>
      <c r="WXM40" s="111"/>
      <c r="WXN40" s="111"/>
      <c r="WXO40" s="111"/>
      <c r="WXP40" s="111"/>
      <c r="WXQ40" s="111"/>
      <c r="WXR40" s="111"/>
      <c r="WXS40" s="111"/>
      <c r="WXT40" s="111"/>
      <c r="WXU40" s="111"/>
      <c r="WXV40" s="111"/>
      <c r="WXW40" s="111"/>
      <c r="WXX40" s="111"/>
      <c r="WXY40" s="111"/>
      <c r="WXZ40" s="111"/>
      <c r="WYA40" s="111"/>
      <c r="WYB40" s="111"/>
      <c r="WYC40" s="111"/>
      <c r="WYD40" s="111"/>
      <c r="WYE40" s="111"/>
      <c r="WYF40" s="111"/>
      <c r="WYG40" s="111"/>
      <c r="WYH40" s="111"/>
      <c r="WYI40" s="111"/>
      <c r="WYJ40" s="111"/>
      <c r="WYK40" s="111"/>
      <c r="WYL40" s="111"/>
      <c r="WYM40" s="111"/>
      <c r="WYN40" s="111"/>
      <c r="WYO40" s="111"/>
      <c r="WYP40" s="111"/>
      <c r="WYQ40" s="111"/>
      <c r="WYR40" s="111"/>
      <c r="WYS40" s="111"/>
      <c r="WYT40" s="111"/>
      <c r="WYU40" s="111"/>
      <c r="WYV40" s="111"/>
      <c r="WYW40" s="111"/>
      <c r="WYX40" s="111"/>
      <c r="WYY40" s="111"/>
      <c r="WYZ40" s="111"/>
      <c r="WZA40" s="111"/>
      <c r="WZB40" s="111"/>
      <c r="WZC40" s="111"/>
      <c r="WZD40" s="111"/>
      <c r="WZE40" s="111"/>
      <c r="WZF40" s="111"/>
      <c r="WZG40" s="111"/>
      <c r="WZH40" s="111"/>
      <c r="WZI40" s="111"/>
      <c r="WZJ40" s="111"/>
      <c r="WZK40" s="111"/>
      <c r="WZL40" s="111"/>
      <c r="WZM40" s="111"/>
      <c r="WZN40" s="111"/>
      <c r="WZO40" s="111"/>
      <c r="WZP40" s="111"/>
      <c r="WZQ40" s="111"/>
      <c r="WZR40" s="111"/>
      <c r="WZS40" s="111"/>
      <c r="WZT40" s="111"/>
      <c r="WZU40" s="111"/>
      <c r="WZV40" s="111"/>
      <c r="WZW40" s="111"/>
      <c r="WZX40" s="111"/>
      <c r="WZY40" s="111"/>
      <c r="WZZ40" s="111"/>
      <c r="XAA40" s="111"/>
      <c r="XAB40" s="111"/>
      <c r="XAC40" s="111"/>
      <c r="XAD40" s="111"/>
      <c r="XAE40" s="111"/>
      <c r="XAF40" s="111"/>
      <c r="XAG40" s="111"/>
      <c r="XAH40" s="111"/>
      <c r="XAI40" s="111"/>
      <c r="XAJ40" s="111"/>
      <c r="XAK40" s="111"/>
      <c r="XAL40" s="111"/>
      <c r="XAM40" s="111"/>
      <c r="XAN40" s="111"/>
      <c r="XAO40" s="111"/>
      <c r="XAP40" s="111"/>
      <c r="XAQ40" s="111"/>
      <c r="XAR40" s="111"/>
      <c r="XAS40" s="111"/>
      <c r="XAT40" s="111"/>
      <c r="XAU40" s="111"/>
      <c r="XAV40" s="111"/>
      <c r="XAW40" s="111"/>
      <c r="XAX40" s="111"/>
      <c r="XAY40" s="111"/>
      <c r="XAZ40" s="111"/>
      <c r="XBA40" s="111"/>
      <c r="XBB40" s="111"/>
      <c r="XBC40" s="111"/>
      <c r="XBD40" s="111"/>
      <c r="XBE40" s="111"/>
      <c r="XBF40" s="111"/>
      <c r="XBG40" s="111"/>
      <c r="XBH40" s="111"/>
      <c r="XBI40" s="111"/>
      <c r="XBJ40" s="111"/>
      <c r="XBK40" s="111"/>
      <c r="XBL40" s="111"/>
      <c r="XBM40" s="111"/>
      <c r="XBN40" s="111"/>
      <c r="XBO40" s="111"/>
      <c r="XBP40" s="111"/>
      <c r="XBQ40" s="111"/>
      <c r="XBR40" s="111"/>
      <c r="XBS40" s="111"/>
      <c r="XBT40" s="111"/>
      <c r="XBU40" s="111"/>
      <c r="XBV40" s="111"/>
      <c r="XBW40" s="111"/>
      <c r="XBX40" s="111"/>
      <c r="XBY40" s="111"/>
      <c r="XBZ40" s="111"/>
      <c r="XCA40" s="111"/>
      <c r="XCB40" s="111"/>
      <c r="XCC40" s="111"/>
      <c r="XCD40" s="111"/>
      <c r="XCE40" s="111"/>
      <c r="XCF40" s="111"/>
      <c r="XCG40" s="111"/>
      <c r="XCH40" s="111"/>
      <c r="XCI40" s="111"/>
      <c r="XCJ40" s="111"/>
      <c r="XCK40" s="111"/>
      <c r="XCL40" s="111"/>
      <c r="XCM40" s="111"/>
      <c r="XCN40" s="111"/>
      <c r="XCO40" s="111"/>
      <c r="XCP40" s="111"/>
      <c r="XCQ40" s="111"/>
      <c r="XCR40" s="111"/>
      <c r="XCS40" s="111"/>
      <c r="XCT40" s="111"/>
      <c r="XCU40" s="111"/>
      <c r="XCV40" s="111"/>
      <c r="XCW40" s="111"/>
      <c r="XCX40" s="111"/>
      <c r="XCY40" s="111"/>
      <c r="XCZ40" s="111"/>
      <c r="XDA40" s="111"/>
      <c r="XDB40" s="111"/>
      <c r="XDC40" s="111"/>
      <c r="XDD40" s="111"/>
      <c r="XDE40" s="111"/>
      <c r="XDF40" s="111"/>
      <c r="XDG40" s="111"/>
      <c r="XDH40" s="111"/>
      <c r="XDI40" s="111"/>
      <c r="XDJ40" s="111"/>
      <c r="XDK40" s="111"/>
      <c r="XDL40" s="111"/>
      <c r="XDM40" s="111"/>
      <c r="XDN40" s="111"/>
      <c r="XDO40" s="111"/>
      <c r="XDP40" s="111"/>
      <c r="XDQ40" s="111"/>
      <c r="XDR40" s="111"/>
      <c r="XDS40" s="111"/>
      <c r="XDT40" s="111"/>
      <c r="XDU40" s="111"/>
      <c r="XDV40" s="111"/>
      <c r="XDW40" s="111"/>
      <c r="XDX40" s="111"/>
      <c r="XDY40" s="111"/>
      <c r="XDZ40" s="111"/>
      <c r="XEA40" s="111"/>
      <c r="XEB40" s="111"/>
      <c r="XEC40" s="111"/>
      <c r="XED40" s="111"/>
      <c r="XEE40" s="111"/>
      <c r="XEF40" s="111"/>
      <c r="XEG40" s="111"/>
      <c r="XEH40" s="111"/>
      <c r="XEI40" s="111"/>
      <c r="XEJ40" s="111"/>
      <c r="XEK40" s="111"/>
      <c r="XEL40" s="111"/>
      <c r="XEM40" s="111"/>
      <c r="XEN40" s="111"/>
      <c r="XEO40" s="111"/>
      <c r="XEP40" s="111"/>
      <c r="XEQ40" s="111"/>
      <c r="XER40" s="111"/>
      <c r="XES40" s="111"/>
      <c r="XET40" s="111"/>
      <c r="XEU40" s="111"/>
      <c r="XEV40" s="111"/>
      <c r="XEW40" s="111"/>
      <c r="XEX40" s="111"/>
      <c r="XEY40" s="111"/>
      <c r="XEZ40" s="111"/>
      <c r="XFA40" s="111"/>
      <c r="XFB40" s="111"/>
      <c r="XFC40" s="111"/>
      <c r="XFD40" s="111"/>
    </row>
    <row r="41" customFormat="false" ht="15.75" hidden="false" customHeight="false" outlineLevel="0" collapsed="false">
      <c r="A41" s="155" t="s">
        <v>64</v>
      </c>
      <c r="B41" s="155"/>
      <c r="C41" s="156" t="n">
        <f aca="false">C38</f>
        <v>14075.56</v>
      </c>
      <c r="D41" s="156" t="n">
        <f aca="false">D38</f>
        <v>14075.35</v>
      </c>
      <c r="E41" s="157" t="n">
        <f aca="false">IFERROR(D41/C41,0)</f>
        <v>0.999985080522551</v>
      </c>
      <c r="WVN41" s="49"/>
      <c r="WVO41" s="49"/>
      <c r="WVP41" s="49"/>
      <c r="WVQ41" s="49"/>
      <c r="WVR41" s="49"/>
      <c r="WVS41" s="49"/>
      <c r="WVT41" s="49"/>
      <c r="WVU41" s="49"/>
      <c r="WVV41" s="49"/>
      <c r="WVW41" s="49"/>
      <c r="WVX41" s="49"/>
      <c r="WVY41" s="49"/>
      <c r="WVZ41" s="49"/>
      <c r="WWA41" s="49"/>
      <c r="WWB41" s="49"/>
      <c r="WWC41" s="49"/>
      <c r="WWD41" s="49"/>
      <c r="WWE41" s="49"/>
      <c r="WWF41" s="49"/>
      <c r="WWG41" s="49"/>
      <c r="WWH41" s="49"/>
      <c r="WWI41" s="49"/>
      <c r="WWJ41" s="49"/>
      <c r="WWK41" s="49"/>
      <c r="WWL41" s="49"/>
      <c r="WWM41" s="49"/>
      <c r="WWN41" s="49"/>
      <c r="WWO41" s="49"/>
      <c r="WWP41" s="49"/>
      <c r="WWQ41" s="49"/>
      <c r="WWR41" s="49"/>
      <c r="WWS41" s="49"/>
      <c r="WWT41" s="49"/>
      <c r="WWU41" s="49"/>
      <c r="WWV41" s="49"/>
      <c r="WWW41" s="49"/>
      <c r="WWX41" s="49"/>
      <c r="WWY41" s="49"/>
      <c r="WWZ41" s="49"/>
      <c r="WXA41" s="49"/>
      <c r="WXB41" s="49"/>
      <c r="WXC41" s="49"/>
      <c r="WXD41" s="49"/>
      <c r="WXE41" s="49"/>
      <c r="WXF41" s="49"/>
      <c r="WXG41" s="49"/>
      <c r="WXH41" s="49"/>
      <c r="WXI41" s="49"/>
      <c r="WXJ41" s="49"/>
      <c r="WXK41" s="49"/>
      <c r="WXL41" s="49"/>
      <c r="WXM41" s="49"/>
      <c r="WXN41" s="49"/>
      <c r="WXO41" s="49"/>
      <c r="WXP41" s="49"/>
      <c r="WXQ41" s="49"/>
      <c r="WXR41" s="49"/>
      <c r="WXS41" s="49"/>
      <c r="WXT41" s="49"/>
      <c r="WXU41" s="49"/>
      <c r="WXV41" s="49"/>
      <c r="WXW41" s="49"/>
      <c r="WXX41" s="49"/>
      <c r="WXY41" s="49"/>
      <c r="WXZ41" s="49"/>
      <c r="WYA41" s="49"/>
      <c r="WYB41" s="49"/>
      <c r="WYC41" s="49"/>
      <c r="WYD41" s="49"/>
      <c r="WYE41" s="49"/>
      <c r="WYF41" s="49"/>
      <c r="WYG41" s="49"/>
      <c r="WYH41" s="49"/>
      <c r="WYI41" s="49"/>
      <c r="WYJ41" s="49"/>
      <c r="WYK41" s="49"/>
      <c r="WYL41" s="49"/>
      <c r="WYM41" s="49"/>
      <c r="WYN41" s="49"/>
      <c r="WYO41" s="49"/>
      <c r="WYP41" s="49"/>
      <c r="WYQ41" s="49"/>
      <c r="WYR41" s="49"/>
      <c r="WYS41" s="49"/>
      <c r="WYT41" s="49"/>
      <c r="WYU41" s="49"/>
      <c r="WYV41" s="49"/>
      <c r="WYW41" s="49"/>
      <c r="WYX41" s="49"/>
      <c r="WYY41" s="49"/>
      <c r="WYZ41" s="49"/>
      <c r="WZA41" s="49"/>
      <c r="WZB41" s="49"/>
      <c r="WZC41" s="49"/>
      <c r="WZD41" s="49"/>
      <c r="WZE41" s="49"/>
      <c r="WZF41" s="49"/>
      <c r="WZG41" s="49"/>
      <c r="WZH41" s="49"/>
      <c r="WZI41" s="49"/>
      <c r="WZJ41" s="49"/>
      <c r="WZK41" s="49"/>
      <c r="WZL41" s="49"/>
      <c r="WZM41" s="49"/>
      <c r="WZN41" s="49"/>
      <c r="WZO41" s="49"/>
      <c r="WZP41" s="49"/>
      <c r="WZQ41" s="49"/>
      <c r="WZR41" s="49"/>
      <c r="WZS41" s="49"/>
      <c r="WZT41" s="49"/>
      <c r="WZU41" s="49"/>
      <c r="WZV41" s="49"/>
      <c r="WZW41" s="49"/>
      <c r="WZX41" s="49"/>
      <c r="WZY41" s="49"/>
      <c r="WZZ41" s="49"/>
      <c r="XAA41" s="49"/>
      <c r="XAB41" s="49"/>
      <c r="XAC41" s="49"/>
      <c r="XAD41" s="49"/>
      <c r="XAE41" s="49"/>
      <c r="XAF41" s="49"/>
      <c r="XAG41" s="49"/>
      <c r="XAH41" s="49"/>
      <c r="XAI41" s="49"/>
      <c r="XAJ41" s="49"/>
      <c r="XAK41" s="49"/>
      <c r="XAL41" s="49"/>
      <c r="XAM41" s="49"/>
      <c r="XAN41" s="49"/>
      <c r="XAO41" s="49"/>
      <c r="XAP41" s="49"/>
      <c r="XAQ41" s="49"/>
      <c r="XAR41" s="49"/>
      <c r="XAS41" s="49"/>
      <c r="XAT41" s="49"/>
      <c r="XAU41" s="49"/>
      <c r="XAV41" s="49"/>
      <c r="XAW41" s="49"/>
      <c r="XAX41" s="49"/>
      <c r="XAY41" s="49"/>
      <c r="XAZ41" s="49"/>
      <c r="XBA41" s="49"/>
      <c r="XBB41" s="49"/>
      <c r="XBC41" s="49"/>
      <c r="XBD41" s="49"/>
      <c r="XBE41" s="49"/>
      <c r="XBF41" s="49"/>
      <c r="XBG41" s="49"/>
      <c r="XBH41" s="49"/>
      <c r="XBI41" s="49"/>
      <c r="XBJ41" s="49"/>
      <c r="XBK41" s="49"/>
      <c r="XBL41" s="49"/>
      <c r="XBM41" s="49"/>
      <c r="XBN41" s="49"/>
      <c r="XBO41" s="49"/>
      <c r="XBP41" s="49"/>
      <c r="XBQ41" s="49"/>
      <c r="XBR41" s="49"/>
      <c r="XBS41" s="49"/>
      <c r="XBT41" s="49"/>
      <c r="XBU41" s="49"/>
      <c r="XBV41" s="49"/>
      <c r="XBW41" s="49"/>
      <c r="XBX41" s="49"/>
      <c r="XBY41" s="49"/>
      <c r="XBZ41" s="49"/>
      <c r="XCA41" s="49"/>
      <c r="XCB41" s="49"/>
      <c r="XCC41" s="49"/>
      <c r="XCD41" s="49"/>
      <c r="XCE41" s="49"/>
      <c r="XCF41" s="49"/>
      <c r="XCG41" s="49"/>
      <c r="XCH41" s="49"/>
      <c r="XCI41" s="49"/>
      <c r="XCJ41" s="49"/>
      <c r="XCK41" s="49"/>
      <c r="XCL41" s="49"/>
      <c r="XCM41" s="49"/>
      <c r="XCN41" s="49"/>
      <c r="XCO41" s="49"/>
      <c r="XCP41" s="49"/>
      <c r="XCQ41" s="49"/>
      <c r="XCR41" s="49"/>
      <c r="XCS41" s="49"/>
      <c r="XCT41" s="49"/>
      <c r="XCU41" s="49"/>
      <c r="XCV41" s="49"/>
      <c r="XCW41" s="49"/>
      <c r="XCX41" s="49"/>
      <c r="XCY41" s="49"/>
      <c r="XCZ41" s="49"/>
      <c r="XDA41" s="49"/>
      <c r="XDB41" s="49"/>
      <c r="XDC41" s="49"/>
      <c r="XDD41" s="49"/>
      <c r="XDE41" s="49"/>
      <c r="XDF41" s="49"/>
      <c r="XDG41" s="49"/>
      <c r="XDH41" s="49"/>
      <c r="XDI41" s="49"/>
      <c r="XDJ41" s="49"/>
      <c r="XDK41" s="49"/>
      <c r="XDL41" s="49"/>
      <c r="XDM41" s="49"/>
      <c r="XDN41" s="49"/>
      <c r="XDO41" s="49"/>
      <c r="XDP41" s="49"/>
      <c r="XDQ41" s="49"/>
      <c r="XDR41" s="49"/>
      <c r="XDS41" s="49"/>
      <c r="XDT41" s="49"/>
      <c r="XDU41" s="49"/>
      <c r="XDV41" s="49"/>
      <c r="XDW41" s="49"/>
      <c r="XDX41" s="49"/>
      <c r="XDY41" s="49"/>
      <c r="XDZ41" s="49"/>
      <c r="XEA41" s="49"/>
      <c r="XEB41" s="49"/>
      <c r="XEC41" s="49"/>
      <c r="XED41" s="49"/>
      <c r="XEE41" s="49"/>
      <c r="XEF41" s="49"/>
      <c r="XEG41" s="49"/>
      <c r="XEH41" s="49"/>
      <c r="XEI41" s="49"/>
      <c r="XEJ41" s="49"/>
      <c r="XEK41" s="49"/>
      <c r="XEL41" s="49"/>
      <c r="XEM41" s="49"/>
      <c r="XEN41" s="49"/>
      <c r="XEO41" s="49"/>
      <c r="XEP41" s="49"/>
      <c r="XEQ41" s="49"/>
      <c r="XER41" s="49"/>
      <c r="XES41" s="49"/>
      <c r="XET41" s="49"/>
      <c r="XEU41" s="49"/>
      <c r="XEV41" s="49"/>
      <c r="XEW41" s="49"/>
      <c r="XEX41" s="49"/>
      <c r="XEY41" s="49"/>
      <c r="XEZ41" s="49"/>
      <c r="XFA41" s="49"/>
      <c r="XFB41" s="49"/>
      <c r="XFC41" s="49"/>
      <c r="XFD41" s="49"/>
    </row>
    <row r="42" customFormat="false" ht="15.75" hidden="false" customHeight="false" outlineLevel="0" collapsed="false">
      <c r="A42" s="161"/>
      <c r="WVN42" s="140"/>
      <c r="WVO42" s="140"/>
      <c r="WVP42" s="140"/>
      <c r="WVQ42" s="140"/>
      <c r="WVR42" s="140"/>
      <c r="WVS42" s="140"/>
      <c r="WVT42" s="140"/>
      <c r="WVU42" s="140"/>
      <c r="WVV42" s="140"/>
      <c r="WVW42" s="140"/>
      <c r="WVX42" s="140"/>
      <c r="WVY42" s="140"/>
      <c r="WVZ42" s="140"/>
      <c r="WWA42" s="140"/>
      <c r="WWB42" s="140"/>
      <c r="WWC42" s="140"/>
      <c r="WWD42" s="140"/>
      <c r="WWE42" s="140"/>
      <c r="WWF42" s="140"/>
      <c r="WWG42" s="140"/>
      <c r="WWH42" s="140"/>
      <c r="WWI42" s="140"/>
      <c r="WWJ42" s="140"/>
      <c r="WWK42" s="140"/>
      <c r="WWL42" s="140"/>
      <c r="WWM42" s="140"/>
      <c r="WWN42" s="140"/>
      <c r="WWO42" s="140"/>
      <c r="WWP42" s="140"/>
      <c r="WWQ42" s="140"/>
      <c r="WWR42" s="140"/>
      <c r="WWS42" s="140"/>
      <c r="WWT42" s="140"/>
      <c r="WWU42" s="140"/>
      <c r="WWV42" s="140"/>
      <c r="WWW42" s="140"/>
      <c r="WWX42" s="140"/>
      <c r="WWY42" s="140"/>
      <c r="WWZ42" s="140"/>
      <c r="WXA42" s="140"/>
      <c r="WXB42" s="140"/>
      <c r="WXC42" s="140"/>
      <c r="WXD42" s="140"/>
      <c r="WXE42" s="140"/>
      <c r="WXF42" s="140"/>
      <c r="WXG42" s="140"/>
      <c r="WXH42" s="140"/>
      <c r="WXI42" s="140"/>
      <c r="WXJ42" s="140"/>
      <c r="WXK42" s="140"/>
      <c r="WXL42" s="140"/>
      <c r="WXM42" s="140"/>
      <c r="WXN42" s="140"/>
      <c r="WXO42" s="140"/>
      <c r="WXP42" s="140"/>
      <c r="WXQ42" s="140"/>
      <c r="WXR42" s="140"/>
      <c r="WXS42" s="140"/>
      <c r="WXT42" s="140"/>
      <c r="WXU42" s="140"/>
      <c r="WXV42" s="140"/>
      <c r="WXW42" s="140"/>
      <c r="WXX42" s="140"/>
      <c r="WXY42" s="140"/>
      <c r="WXZ42" s="140"/>
      <c r="WYA42" s="140"/>
      <c r="WYB42" s="140"/>
      <c r="WYC42" s="140"/>
      <c r="WYD42" s="140"/>
      <c r="WYE42" s="140"/>
      <c r="WYF42" s="140"/>
      <c r="WYG42" s="140"/>
      <c r="WYH42" s="140"/>
      <c r="WYI42" s="140"/>
      <c r="WYJ42" s="140"/>
      <c r="WYK42" s="140"/>
      <c r="WYL42" s="140"/>
      <c r="WYM42" s="140"/>
      <c r="WYN42" s="140"/>
      <c r="WYO42" s="140"/>
      <c r="WYP42" s="140"/>
      <c r="WYQ42" s="140"/>
      <c r="WYR42" s="140"/>
      <c r="WYS42" s="140"/>
      <c r="WYT42" s="140"/>
      <c r="WYU42" s="140"/>
      <c r="WYV42" s="140"/>
      <c r="WYW42" s="140"/>
      <c r="WYX42" s="140"/>
      <c r="WYY42" s="140"/>
      <c r="WYZ42" s="140"/>
      <c r="WZA42" s="140"/>
      <c r="WZB42" s="140"/>
      <c r="WZC42" s="140"/>
      <c r="WZD42" s="140"/>
      <c r="WZE42" s="140"/>
      <c r="WZF42" s="140"/>
      <c r="WZG42" s="140"/>
      <c r="WZH42" s="140"/>
      <c r="WZI42" s="140"/>
      <c r="WZJ42" s="140"/>
      <c r="WZK42" s="140"/>
      <c r="WZL42" s="140"/>
      <c r="WZM42" s="140"/>
      <c r="WZN42" s="140"/>
      <c r="WZO42" s="140"/>
      <c r="WZP42" s="140"/>
      <c r="WZQ42" s="140"/>
      <c r="WZR42" s="140"/>
      <c r="WZS42" s="140"/>
      <c r="WZT42" s="140"/>
      <c r="WZU42" s="140"/>
      <c r="WZV42" s="140"/>
      <c r="WZW42" s="140"/>
      <c r="WZX42" s="140"/>
      <c r="WZY42" s="140"/>
      <c r="WZZ42" s="140"/>
      <c r="XAA42" s="140"/>
      <c r="XAB42" s="140"/>
      <c r="XAC42" s="140"/>
      <c r="XAD42" s="140"/>
      <c r="XAE42" s="140"/>
      <c r="XAF42" s="140"/>
      <c r="XAG42" s="140"/>
      <c r="XAH42" s="140"/>
      <c r="XAI42" s="140"/>
      <c r="XAJ42" s="140"/>
      <c r="XAK42" s="140"/>
      <c r="XAL42" s="140"/>
      <c r="XAM42" s="140"/>
      <c r="XAN42" s="140"/>
      <c r="XAO42" s="140"/>
      <c r="XAP42" s="140"/>
      <c r="XAQ42" s="140"/>
      <c r="XAR42" s="140"/>
      <c r="XAS42" s="140"/>
      <c r="XAT42" s="140"/>
      <c r="XAU42" s="140"/>
      <c r="XAV42" s="140"/>
      <c r="XAW42" s="140"/>
      <c r="XAX42" s="140"/>
      <c r="XAY42" s="140"/>
      <c r="XAZ42" s="140"/>
      <c r="XBA42" s="140"/>
      <c r="XBB42" s="140"/>
      <c r="XBC42" s="140"/>
      <c r="XBD42" s="140"/>
      <c r="XBE42" s="140"/>
      <c r="XBF42" s="140"/>
      <c r="XBG42" s="140"/>
      <c r="XBH42" s="140"/>
      <c r="XBI42" s="140"/>
      <c r="XBJ42" s="140"/>
      <c r="XBK42" s="140"/>
      <c r="XBL42" s="140"/>
      <c r="XBM42" s="140"/>
      <c r="XBN42" s="140"/>
      <c r="XBO42" s="140"/>
      <c r="XBP42" s="140"/>
      <c r="XBQ42" s="140"/>
      <c r="XBR42" s="140"/>
      <c r="XBS42" s="140"/>
      <c r="XBT42" s="140"/>
      <c r="XBU42" s="140"/>
      <c r="XBV42" s="140"/>
      <c r="XBW42" s="140"/>
      <c r="XBX42" s="140"/>
      <c r="XBY42" s="140"/>
      <c r="XBZ42" s="140"/>
      <c r="XCA42" s="140"/>
      <c r="XCB42" s="140"/>
      <c r="XCC42" s="140"/>
      <c r="XCD42" s="140"/>
      <c r="XCE42" s="140"/>
      <c r="XCF42" s="140"/>
      <c r="XCG42" s="140"/>
      <c r="XCH42" s="140"/>
      <c r="XCI42" s="140"/>
      <c r="XCJ42" s="140"/>
      <c r="XCK42" s="140"/>
      <c r="XCL42" s="140"/>
      <c r="XCM42" s="140"/>
      <c r="XCN42" s="140"/>
      <c r="XCO42" s="140"/>
      <c r="XCP42" s="140"/>
      <c r="XCQ42" s="140"/>
      <c r="XCR42" s="140"/>
      <c r="XCS42" s="140"/>
      <c r="XCT42" s="140"/>
      <c r="XCU42" s="140"/>
      <c r="XCV42" s="140"/>
      <c r="XCW42" s="140"/>
      <c r="XCX42" s="140"/>
      <c r="XCY42" s="140"/>
      <c r="XCZ42" s="140"/>
      <c r="XDA42" s="140"/>
      <c r="XDB42" s="140"/>
      <c r="XDC42" s="140"/>
      <c r="XDD42" s="140"/>
      <c r="XDE42" s="140"/>
      <c r="XDF42" s="140"/>
      <c r="XDG42" s="140"/>
      <c r="XDH42" s="140"/>
      <c r="XDI42" s="140"/>
      <c r="XDJ42" s="140"/>
      <c r="XDK42" s="140"/>
      <c r="XDL42" s="140"/>
      <c r="XDM42" s="140"/>
      <c r="XDN42" s="140"/>
      <c r="XDO42" s="140"/>
      <c r="XDP42" s="140"/>
      <c r="XDQ42" s="140"/>
      <c r="XDR42" s="140"/>
      <c r="XDS42" s="140"/>
      <c r="XDT42" s="140"/>
      <c r="XDU42" s="140"/>
      <c r="XDV42" s="140"/>
      <c r="XDW42" s="140"/>
      <c r="XDX42" s="140"/>
      <c r="XDY42" s="140"/>
      <c r="XDZ42" s="140"/>
      <c r="XEA42" s="140"/>
      <c r="XEB42" s="140"/>
      <c r="XEC42" s="140"/>
      <c r="XED42" s="140"/>
      <c r="XEE42" s="140"/>
      <c r="XEF42" s="140"/>
      <c r="XEG42" s="140"/>
      <c r="XEH42" s="140"/>
      <c r="XEI42" s="140"/>
      <c r="XEJ42" s="140"/>
      <c r="XEK42" s="140"/>
      <c r="XEL42" s="140"/>
      <c r="XEM42" s="140"/>
      <c r="XEN42" s="140"/>
      <c r="XEO42" s="140"/>
      <c r="XEP42" s="140"/>
      <c r="XEQ42" s="140"/>
      <c r="XER42" s="140"/>
      <c r="XES42" s="140"/>
      <c r="XET42" s="140"/>
      <c r="XEU42" s="140"/>
      <c r="XEV42" s="140"/>
      <c r="XEW42" s="140"/>
      <c r="XEX42" s="140"/>
      <c r="XEY42" s="140"/>
      <c r="XEZ42" s="140"/>
      <c r="XFA42" s="140"/>
      <c r="XFB42" s="140"/>
      <c r="XFC42" s="140"/>
      <c r="XFD42" s="140"/>
    </row>
    <row r="43" s="49" customFormat="true" ht="15.75" hidden="false" customHeight="false" outlineLevel="0" collapsed="false">
      <c r="A43" s="132" t="s">
        <v>75</v>
      </c>
      <c r="B43" s="133"/>
      <c r="C43" s="133"/>
      <c r="D43" s="133"/>
      <c r="E43" s="134"/>
      <c r="F43" s="135"/>
      <c r="WVN43" s="140"/>
      <c r="WVO43" s="140"/>
      <c r="WVP43" s="140"/>
      <c r="WVQ43" s="140"/>
      <c r="WVR43" s="140"/>
      <c r="WVS43" s="140"/>
      <c r="WVT43" s="140"/>
      <c r="WVU43" s="140"/>
      <c r="WVV43" s="140"/>
      <c r="WVW43" s="140"/>
      <c r="WVX43" s="140"/>
      <c r="WVY43" s="140"/>
      <c r="WVZ43" s="140"/>
      <c r="WWA43" s="140"/>
      <c r="WWB43" s="140"/>
      <c r="WWC43" s="140"/>
      <c r="WWD43" s="140"/>
      <c r="WWE43" s="140"/>
      <c r="WWF43" s="140"/>
      <c r="WWG43" s="140"/>
      <c r="WWH43" s="140"/>
      <c r="WWI43" s="140"/>
      <c r="WWJ43" s="140"/>
      <c r="WWK43" s="140"/>
      <c r="WWL43" s="140"/>
      <c r="WWM43" s="140"/>
      <c r="WWN43" s="140"/>
      <c r="WWO43" s="140"/>
      <c r="WWP43" s="140"/>
      <c r="WWQ43" s="140"/>
      <c r="WWR43" s="140"/>
      <c r="WWS43" s="140"/>
      <c r="WWT43" s="140"/>
      <c r="WWU43" s="140"/>
      <c r="WWV43" s="140"/>
      <c r="WWW43" s="140"/>
      <c r="WWX43" s="140"/>
      <c r="WWY43" s="140"/>
      <c r="WWZ43" s="140"/>
      <c r="WXA43" s="140"/>
      <c r="WXB43" s="140"/>
      <c r="WXC43" s="140"/>
      <c r="WXD43" s="140"/>
      <c r="WXE43" s="140"/>
      <c r="WXF43" s="140"/>
      <c r="WXG43" s="140"/>
      <c r="WXH43" s="140"/>
      <c r="WXI43" s="140"/>
      <c r="WXJ43" s="140"/>
      <c r="WXK43" s="140"/>
      <c r="WXL43" s="140"/>
      <c r="WXM43" s="140"/>
      <c r="WXN43" s="140"/>
      <c r="WXO43" s="140"/>
      <c r="WXP43" s="140"/>
      <c r="WXQ43" s="140"/>
      <c r="WXR43" s="140"/>
      <c r="WXS43" s="140"/>
      <c r="WXT43" s="140"/>
      <c r="WXU43" s="140"/>
      <c r="WXV43" s="140"/>
      <c r="WXW43" s="140"/>
      <c r="WXX43" s="140"/>
      <c r="WXY43" s="140"/>
      <c r="WXZ43" s="140"/>
      <c r="WYA43" s="140"/>
      <c r="WYB43" s="140"/>
      <c r="WYC43" s="140"/>
      <c r="WYD43" s="140"/>
      <c r="WYE43" s="140"/>
      <c r="WYF43" s="140"/>
      <c r="WYG43" s="140"/>
      <c r="WYH43" s="140"/>
      <c r="WYI43" s="140"/>
      <c r="WYJ43" s="140"/>
      <c r="WYK43" s="140"/>
      <c r="WYL43" s="140"/>
      <c r="WYM43" s="140"/>
      <c r="WYN43" s="140"/>
      <c r="WYO43" s="140"/>
      <c r="WYP43" s="140"/>
      <c r="WYQ43" s="140"/>
      <c r="WYR43" s="140"/>
      <c r="WYS43" s="140"/>
      <c r="WYT43" s="140"/>
      <c r="WYU43" s="140"/>
      <c r="WYV43" s="140"/>
      <c r="WYW43" s="140"/>
      <c r="WYX43" s="140"/>
      <c r="WYY43" s="140"/>
      <c r="WYZ43" s="140"/>
      <c r="WZA43" s="140"/>
      <c r="WZB43" s="140"/>
      <c r="WZC43" s="140"/>
      <c r="WZD43" s="140"/>
      <c r="WZE43" s="140"/>
      <c r="WZF43" s="140"/>
      <c r="WZG43" s="140"/>
      <c r="WZH43" s="140"/>
      <c r="WZI43" s="140"/>
      <c r="WZJ43" s="140"/>
      <c r="WZK43" s="140"/>
      <c r="WZL43" s="140"/>
      <c r="WZM43" s="140"/>
      <c r="WZN43" s="140"/>
      <c r="WZO43" s="140"/>
      <c r="WZP43" s="140"/>
      <c r="WZQ43" s="140"/>
      <c r="WZR43" s="140"/>
      <c r="WZS43" s="140"/>
      <c r="WZT43" s="140"/>
      <c r="WZU43" s="140"/>
      <c r="WZV43" s="140"/>
      <c r="WZW43" s="140"/>
      <c r="WZX43" s="140"/>
      <c r="WZY43" s="140"/>
      <c r="WZZ43" s="140"/>
      <c r="XAA43" s="140"/>
      <c r="XAB43" s="140"/>
      <c r="XAC43" s="140"/>
      <c r="XAD43" s="140"/>
      <c r="XAE43" s="140"/>
      <c r="XAF43" s="140"/>
      <c r="XAG43" s="140"/>
      <c r="XAH43" s="140"/>
      <c r="XAI43" s="140"/>
      <c r="XAJ43" s="140"/>
      <c r="XAK43" s="140"/>
      <c r="XAL43" s="140"/>
      <c r="XAM43" s="140"/>
      <c r="XAN43" s="140"/>
      <c r="XAO43" s="140"/>
      <c r="XAP43" s="140"/>
      <c r="XAQ43" s="140"/>
      <c r="XAR43" s="140"/>
      <c r="XAS43" s="140"/>
      <c r="XAT43" s="140"/>
      <c r="XAU43" s="140"/>
      <c r="XAV43" s="140"/>
      <c r="XAW43" s="140"/>
      <c r="XAX43" s="140"/>
      <c r="XAY43" s="140"/>
      <c r="XAZ43" s="140"/>
      <c r="XBA43" s="140"/>
      <c r="XBB43" s="140"/>
      <c r="XBC43" s="140"/>
      <c r="XBD43" s="140"/>
      <c r="XBE43" s="140"/>
      <c r="XBF43" s="140"/>
      <c r="XBG43" s="140"/>
      <c r="XBH43" s="140"/>
      <c r="XBI43" s="140"/>
      <c r="XBJ43" s="140"/>
      <c r="XBK43" s="140"/>
      <c r="XBL43" s="140"/>
      <c r="XBM43" s="140"/>
      <c r="XBN43" s="140"/>
      <c r="XBO43" s="140"/>
      <c r="XBP43" s="140"/>
      <c r="XBQ43" s="140"/>
      <c r="XBR43" s="140"/>
      <c r="XBS43" s="140"/>
      <c r="XBT43" s="140"/>
      <c r="XBU43" s="140"/>
      <c r="XBV43" s="140"/>
      <c r="XBW43" s="140"/>
      <c r="XBX43" s="140"/>
      <c r="XBY43" s="140"/>
      <c r="XBZ43" s="140"/>
      <c r="XCA43" s="140"/>
      <c r="XCB43" s="140"/>
      <c r="XCC43" s="140"/>
      <c r="XCD43" s="140"/>
      <c r="XCE43" s="140"/>
      <c r="XCF43" s="140"/>
      <c r="XCG43" s="140"/>
      <c r="XCH43" s="140"/>
      <c r="XCI43" s="140"/>
      <c r="XCJ43" s="140"/>
      <c r="XCK43" s="140"/>
      <c r="XCL43" s="140"/>
      <c r="XCM43" s="140"/>
      <c r="XCN43" s="140"/>
      <c r="XCO43" s="140"/>
      <c r="XCP43" s="140"/>
      <c r="XCQ43" s="140"/>
      <c r="XCR43" s="140"/>
      <c r="XCS43" s="140"/>
      <c r="XCT43" s="140"/>
      <c r="XCU43" s="140"/>
      <c r="XCV43" s="140"/>
      <c r="XCW43" s="140"/>
      <c r="XCX43" s="140"/>
      <c r="XCY43" s="140"/>
      <c r="XCZ43" s="140"/>
      <c r="XDA43" s="140"/>
      <c r="XDB43" s="140"/>
      <c r="XDC43" s="140"/>
      <c r="XDD43" s="140"/>
      <c r="XDE43" s="140"/>
      <c r="XDF43" s="140"/>
      <c r="XDG43" s="140"/>
      <c r="XDH43" s="140"/>
      <c r="XDI43" s="140"/>
      <c r="XDJ43" s="140"/>
      <c r="XDK43" s="140"/>
      <c r="XDL43" s="140"/>
      <c r="XDM43" s="140"/>
      <c r="XDN43" s="140"/>
      <c r="XDO43" s="140"/>
      <c r="XDP43" s="140"/>
      <c r="XDQ43" s="140"/>
      <c r="XDR43" s="140"/>
      <c r="XDS43" s="140"/>
      <c r="XDT43" s="140"/>
      <c r="XDU43" s="140"/>
      <c r="XDV43" s="140"/>
      <c r="XDW43" s="140"/>
      <c r="XDX43" s="140"/>
      <c r="XDY43" s="140"/>
      <c r="XDZ43" s="140"/>
      <c r="XEA43" s="140"/>
      <c r="XEB43" s="140"/>
      <c r="XEC43" s="140"/>
      <c r="XED43" s="140"/>
      <c r="XEE43" s="140"/>
      <c r="XEF43" s="140"/>
      <c r="XEG43" s="140"/>
      <c r="XEH43" s="140"/>
      <c r="XEI43" s="140"/>
      <c r="XEJ43" s="140"/>
      <c r="XEK43" s="140"/>
      <c r="XEL43" s="140"/>
      <c r="XEM43" s="140"/>
      <c r="XEN43" s="140"/>
      <c r="XEO43" s="140"/>
      <c r="XEP43" s="140"/>
      <c r="XEQ43" s="140"/>
      <c r="XER43" s="140"/>
      <c r="XES43" s="140"/>
      <c r="XET43" s="140"/>
      <c r="XEU43" s="140"/>
      <c r="XEV43" s="140"/>
      <c r="XEW43" s="140"/>
      <c r="XEX43" s="140"/>
      <c r="XEY43" s="140"/>
      <c r="XEZ43" s="140"/>
      <c r="XFA43" s="140"/>
      <c r="XFB43" s="140"/>
      <c r="XFC43" s="140"/>
      <c r="XFD43" s="140"/>
    </row>
    <row r="44" s="140" customFormat="true" ht="20.25" hidden="false" customHeight="true" outlineLevel="0" collapsed="false">
      <c r="A44" s="136" t="s">
        <v>55</v>
      </c>
      <c r="B44" s="137" t="s">
        <v>56</v>
      </c>
      <c r="C44" s="137" t="s">
        <v>57</v>
      </c>
      <c r="D44" s="137" t="s">
        <v>58</v>
      </c>
      <c r="E44" s="173" t="s">
        <v>59</v>
      </c>
      <c r="F44" s="139"/>
      <c r="G44" s="139"/>
      <c r="WVN44" s="111"/>
      <c r="WVO44" s="111"/>
      <c r="WVP44" s="111"/>
      <c r="WVQ44" s="111"/>
      <c r="WVR44" s="111"/>
      <c r="WVS44" s="111"/>
      <c r="WVT44" s="111"/>
      <c r="WVU44" s="111"/>
      <c r="WVV44" s="111"/>
      <c r="WVW44" s="111"/>
      <c r="WVX44" s="111"/>
      <c r="WVY44" s="111"/>
      <c r="WVZ44" s="111"/>
      <c r="WWA44" s="111"/>
      <c r="WWB44" s="111"/>
      <c r="WWC44" s="111"/>
      <c r="WWD44" s="111"/>
      <c r="WWE44" s="111"/>
      <c r="WWF44" s="111"/>
      <c r="WWG44" s="111"/>
      <c r="WWH44" s="111"/>
      <c r="WWI44" s="111"/>
      <c r="WWJ44" s="111"/>
      <c r="WWK44" s="111"/>
      <c r="WWL44" s="111"/>
      <c r="WWM44" s="111"/>
      <c r="WWN44" s="111"/>
      <c r="WWO44" s="111"/>
      <c r="WWP44" s="111"/>
      <c r="WWQ44" s="111"/>
      <c r="WWR44" s="111"/>
      <c r="WWS44" s="111"/>
      <c r="WWT44" s="111"/>
      <c r="WWU44" s="111"/>
      <c r="WWV44" s="111"/>
      <c r="WWW44" s="111"/>
      <c r="WWX44" s="111"/>
      <c r="WWY44" s="111"/>
      <c r="WWZ44" s="111"/>
      <c r="WXA44" s="111"/>
      <c r="WXB44" s="111"/>
      <c r="WXC44" s="111"/>
      <c r="WXD44" s="111"/>
      <c r="WXE44" s="111"/>
      <c r="WXF44" s="111"/>
      <c r="WXG44" s="111"/>
      <c r="WXH44" s="111"/>
      <c r="WXI44" s="111"/>
      <c r="WXJ44" s="111"/>
      <c r="WXK44" s="111"/>
      <c r="WXL44" s="111"/>
      <c r="WXM44" s="111"/>
      <c r="WXN44" s="111"/>
      <c r="WXO44" s="111"/>
      <c r="WXP44" s="111"/>
      <c r="WXQ44" s="111"/>
      <c r="WXR44" s="111"/>
      <c r="WXS44" s="111"/>
      <c r="WXT44" s="111"/>
      <c r="WXU44" s="111"/>
      <c r="WXV44" s="111"/>
      <c r="WXW44" s="111"/>
      <c r="WXX44" s="111"/>
      <c r="WXY44" s="111"/>
      <c r="WXZ44" s="111"/>
      <c r="WYA44" s="111"/>
      <c r="WYB44" s="111"/>
      <c r="WYC44" s="111"/>
      <c r="WYD44" s="111"/>
      <c r="WYE44" s="111"/>
      <c r="WYF44" s="111"/>
      <c r="WYG44" s="111"/>
      <c r="WYH44" s="111"/>
      <c r="WYI44" s="111"/>
      <c r="WYJ44" s="111"/>
      <c r="WYK44" s="111"/>
      <c r="WYL44" s="111"/>
      <c r="WYM44" s="111"/>
      <c r="WYN44" s="111"/>
      <c r="WYO44" s="111"/>
      <c r="WYP44" s="111"/>
      <c r="WYQ44" s="111"/>
      <c r="WYR44" s="111"/>
      <c r="WYS44" s="111"/>
      <c r="WYT44" s="111"/>
      <c r="WYU44" s="111"/>
      <c r="WYV44" s="111"/>
      <c r="WYW44" s="111"/>
      <c r="WYX44" s="111"/>
      <c r="WYY44" s="111"/>
      <c r="WYZ44" s="111"/>
      <c r="WZA44" s="111"/>
      <c r="WZB44" s="111"/>
      <c r="WZC44" s="111"/>
      <c r="WZD44" s="111"/>
      <c r="WZE44" s="111"/>
      <c r="WZF44" s="111"/>
      <c r="WZG44" s="111"/>
      <c r="WZH44" s="111"/>
      <c r="WZI44" s="111"/>
      <c r="WZJ44" s="111"/>
      <c r="WZK44" s="111"/>
      <c r="WZL44" s="111"/>
      <c r="WZM44" s="111"/>
      <c r="WZN44" s="111"/>
      <c r="WZO44" s="111"/>
      <c r="WZP44" s="111"/>
      <c r="WZQ44" s="111"/>
      <c r="WZR44" s="111"/>
      <c r="WZS44" s="111"/>
      <c r="WZT44" s="111"/>
      <c r="WZU44" s="111"/>
      <c r="WZV44" s="111"/>
      <c r="WZW44" s="111"/>
      <c r="WZX44" s="111"/>
      <c r="WZY44" s="111"/>
      <c r="WZZ44" s="111"/>
      <c r="XAA44" s="111"/>
      <c r="XAB44" s="111"/>
      <c r="XAC44" s="111"/>
      <c r="XAD44" s="111"/>
      <c r="XAE44" s="111"/>
      <c r="XAF44" s="111"/>
      <c r="XAG44" s="111"/>
      <c r="XAH44" s="111"/>
      <c r="XAI44" s="111"/>
      <c r="XAJ44" s="111"/>
      <c r="XAK44" s="111"/>
      <c r="XAL44" s="111"/>
      <c r="XAM44" s="111"/>
      <c r="XAN44" s="111"/>
      <c r="XAO44" s="111"/>
      <c r="XAP44" s="111"/>
      <c r="XAQ44" s="111"/>
      <c r="XAR44" s="111"/>
      <c r="XAS44" s="111"/>
      <c r="XAT44" s="111"/>
      <c r="XAU44" s="111"/>
      <c r="XAV44" s="111"/>
      <c r="XAW44" s="111"/>
      <c r="XAX44" s="111"/>
      <c r="XAY44" s="111"/>
      <c r="XAZ44" s="111"/>
      <c r="XBA44" s="111"/>
      <c r="XBB44" s="111"/>
      <c r="XBC44" s="111"/>
      <c r="XBD44" s="111"/>
      <c r="XBE44" s="111"/>
      <c r="XBF44" s="111"/>
      <c r="XBG44" s="111"/>
      <c r="XBH44" s="111"/>
      <c r="XBI44" s="111"/>
      <c r="XBJ44" s="111"/>
      <c r="XBK44" s="111"/>
      <c r="XBL44" s="111"/>
      <c r="XBM44" s="111"/>
      <c r="XBN44" s="111"/>
      <c r="XBO44" s="111"/>
      <c r="XBP44" s="111"/>
      <c r="XBQ44" s="111"/>
      <c r="XBR44" s="111"/>
      <c r="XBS44" s="111"/>
      <c r="XBT44" s="111"/>
      <c r="XBU44" s="111"/>
      <c r="XBV44" s="111"/>
      <c r="XBW44" s="111"/>
      <c r="XBX44" s="111"/>
      <c r="XBY44" s="111"/>
      <c r="XBZ44" s="111"/>
      <c r="XCA44" s="111"/>
      <c r="XCB44" s="111"/>
      <c r="XCC44" s="111"/>
      <c r="XCD44" s="111"/>
      <c r="XCE44" s="111"/>
      <c r="XCF44" s="111"/>
      <c r="XCG44" s="111"/>
      <c r="XCH44" s="111"/>
      <c r="XCI44" s="111"/>
      <c r="XCJ44" s="111"/>
      <c r="XCK44" s="111"/>
      <c r="XCL44" s="111"/>
      <c r="XCM44" s="111"/>
      <c r="XCN44" s="111"/>
      <c r="XCO44" s="111"/>
      <c r="XCP44" s="111"/>
      <c r="XCQ44" s="111"/>
      <c r="XCR44" s="111"/>
      <c r="XCS44" s="111"/>
      <c r="XCT44" s="111"/>
      <c r="XCU44" s="111"/>
      <c r="XCV44" s="111"/>
      <c r="XCW44" s="111"/>
      <c r="XCX44" s="111"/>
      <c r="XCY44" s="111"/>
      <c r="XCZ44" s="111"/>
      <c r="XDA44" s="111"/>
      <c r="XDB44" s="111"/>
      <c r="XDC44" s="111"/>
      <c r="XDD44" s="111"/>
      <c r="XDE44" s="111"/>
      <c r="XDF44" s="111"/>
      <c r="XDG44" s="111"/>
      <c r="XDH44" s="111"/>
      <c r="XDI44" s="111"/>
      <c r="XDJ44" s="111"/>
      <c r="XDK44" s="111"/>
      <c r="XDL44" s="111"/>
      <c r="XDM44" s="111"/>
      <c r="XDN44" s="111"/>
      <c r="XDO44" s="111"/>
      <c r="XDP44" s="111"/>
      <c r="XDQ44" s="111"/>
      <c r="XDR44" s="111"/>
      <c r="XDS44" s="111"/>
      <c r="XDT44" s="111"/>
      <c r="XDU44" s="111"/>
      <c r="XDV44" s="111"/>
      <c r="XDW44" s="111"/>
      <c r="XDX44" s="111"/>
      <c r="XDY44" s="111"/>
      <c r="XDZ44" s="111"/>
      <c r="XEA44" s="111"/>
      <c r="XEB44" s="111"/>
      <c r="XEC44" s="111"/>
      <c r="XED44" s="111"/>
      <c r="XEE44" s="111"/>
      <c r="XEF44" s="111"/>
      <c r="XEG44" s="111"/>
      <c r="XEH44" s="111"/>
      <c r="XEI44" s="111"/>
      <c r="XEJ44" s="111"/>
      <c r="XEK44" s="111"/>
      <c r="XEL44" s="111"/>
      <c r="XEM44" s="111"/>
      <c r="XEN44" s="111"/>
      <c r="XEO44" s="111"/>
      <c r="XEP44" s="111"/>
      <c r="XEQ44" s="111"/>
      <c r="XER44" s="111"/>
      <c r="XES44" s="111"/>
      <c r="XET44" s="111"/>
      <c r="XEU44" s="111"/>
      <c r="XEV44" s="111"/>
      <c r="XEW44" s="111"/>
      <c r="XEX44" s="111"/>
      <c r="XEY44" s="111"/>
      <c r="XEZ44" s="111"/>
      <c r="XFA44" s="111"/>
      <c r="XFB44" s="111"/>
      <c r="XFC44" s="111"/>
      <c r="XFD44" s="111"/>
    </row>
    <row r="45" s="140" customFormat="true" ht="14.25" hidden="false" customHeight="true" outlineLevel="0" collapsed="false">
      <c r="A45" s="142" t="n">
        <v>67</v>
      </c>
      <c r="B45" s="142" t="s">
        <v>76</v>
      </c>
      <c r="C45" s="143" t="n">
        <f aca="false">+C46</f>
        <v>1674656</v>
      </c>
      <c r="D45" s="143" t="n">
        <f aca="false">+D46</f>
        <v>1674619.6</v>
      </c>
      <c r="E45" s="144" t="n">
        <f aca="false">IFERROR(D45/C45,0)</f>
        <v>0.999978264192766</v>
      </c>
      <c r="F45" s="139"/>
      <c r="G45" s="139"/>
      <c r="WVN45" s="111"/>
      <c r="WVO45" s="111"/>
      <c r="WVP45" s="111"/>
      <c r="WVQ45" s="111"/>
      <c r="WVR45" s="111"/>
      <c r="WVS45" s="111"/>
      <c r="WVT45" s="111"/>
      <c r="WVU45" s="111"/>
      <c r="WVV45" s="111"/>
      <c r="WVW45" s="111"/>
      <c r="WVX45" s="111"/>
      <c r="WVY45" s="111"/>
      <c r="WVZ45" s="111"/>
      <c r="WWA45" s="111"/>
      <c r="WWB45" s="111"/>
      <c r="WWC45" s="111"/>
      <c r="WWD45" s="111"/>
      <c r="WWE45" s="111"/>
      <c r="WWF45" s="111"/>
      <c r="WWG45" s="111"/>
      <c r="WWH45" s="111"/>
      <c r="WWI45" s="111"/>
      <c r="WWJ45" s="111"/>
      <c r="WWK45" s="111"/>
      <c r="WWL45" s="111"/>
      <c r="WWM45" s="111"/>
      <c r="WWN45" s="111"/>
      <c r="WWO45" s="111"/>
      <c r="WWP45" s="111"/>
      <c r="WWQ45" s="111"/>
      <c r="WWR45" s="111"/>
      <c r="WWS45" s="111"/>
      <c r="WWT45" s="111"/>
      <c r="WWU45" s="111"/>
      <c r="WWV45" s="111"/>
      <c r="WWW45" s="111"/>
      <c r="WWX45" s="111"/>
      <c r="WWY45" s="111"/>
      <c r="WWZ45" s="111"/>
      <c r="WXA45" s="111"/>
      <c r="WXB45" s="111"/>
      <c r="WXC45" s="111"/>
      <c r="WXD45" s="111"/>
      <c r="WXE45" s="111"/>
      <c r="WXF45" s="111"/>
      <c r="WXG45" s="111"/>
      <c r="WXH45" s="111"/>
      <c r="WXI45" s="111"/>
      <c r="WXJ45" s="111"/>
      <c r="WXK45" s="111"/>
      <c r="WXL45" s="111"/>
      <c r="WXM45" s="111"/>
      <c r="WXN45" s="111"/>
      <c r="WXO45" s="111"/>
      <c r="WXP45" s="111"/>
      <c r="WXQ45" s="111"/>
      <c r="WXR45" s="111"/>
      <c r="WXS45" s="111"/>
      <c r="WXT45" s="111"/>
      <c r="WXU45" s="111"/>
      <c r="WXV45" s="111"/>
      <c r="WXW45" s="111"/>
      <c r="WXX45" s="111"/>
      <c r="WXY45" s="111"/>
      <c r="WXZ45" s="111"/>
      <c r="WYA45" s="111"/>
      <c r="WYB45" s="111"/>
      <c r="WYC45" s="111"/>
      <c r="WYD45" s="111"/>
      <c r="WYE45" s="111"/>
      <c r="WYF45" s="111"/>
      <c r="WYG45" s="111"/>
      <c r="WYH45" s="111"/>
      <c r="WYI45" s="111"/>
      <c r="WYJ45" s="111"/>
      <c r="WYK45" s="111"/>
      <c r="WYL45" s="111"/>
      <c r="WYM45" s="111"/>
      <c r="WYN45" s="111"/>
      <c r="WYO45" s="111"/>
      <c r="WYP45" s="111"/>
      <c r="WYQ45" s="111"/>
      <c r="WYR45" s="111"/>
      <c r="WYS45" s="111"/>
      <c r="WYT45" s="111"/>
      <c r="WYU45" s="111"/>
      <c r="WYV45" s="111"/>
      <c r="WYW45" s="111"/>
      <c r="WYX45" s="111"/>
      <c r="WYY45" s="111"/>
      <c r="WYZ45" s="111"/>
      <c r="WZA45" s="111"/>
      <c r="WZB45" s="111"/>
      <c r="WZC45" s="111"/>
      <c r="WZD45" s="111"/>
      <c r="WZE45" s="111"/>
      <c r="WZF45" s="111"/>
      <c r="WZG45" s="111"/>
      <c r="WZH45" s="111"/>
      <c r="WZI45" s="111"/>
      <c r="WZJ45" s="111"/>
      <c r="WZK45" s="111"/>
      <c r="WZL45" s="111"/>
      <c r="WZM45" s="111"/>
      <c r="WZN45" s="111"/>
      <c r="WZO45" s="111"/>
      <c r="WZP45" s="111"/>
      <c r="WZQ45" s="111"/>
      <c r="WZR45" s="111"/>
      <c r="WZS45" s="111"/>
      <c r="WZT45" s="111"/>
      <c r="WZU45" s="111"/>
      <c r="WZV45" s="111"/>
      <c r="WZW45" s="111"/>
      <c r="WZX45" s="111"/>
      <c r="WZY45" s="111"/>
      <c r="WZZ45" s="111"/>
      <c r="XAA45" s="111"/>
      <c r="XAB45" s="111"/>
      <c r="XAC45" s="111"/>
      <c r="XAD45" s="111"/>
      <c r="XAE45" s="111"/>
      <c r="XAF45" s="111"/>
      <c r="XAG45" s="111"/>
      <c r="XAH45" s="111"/>
      <c r="XAI45" s="111"/>
      <c r="XAJ45" s="111"/>
      <c r="XAK45" s="111"/>
      <c r="XAL45" s="111"/>
      <c r="XAM45" s="111"/>
      <c r="XAN45" s="111"/>
      <c r="XAO45" s="111"/>
      <c r="XAP45" s="111"/>
      <c r="XAQ45" s="111"/>
      <c r="XAR45" s="111"/>
      <c r="XAS45" s="111"/>
      <c r="XAT45" s="111"/>
      <c r="XAU45" s="111"/>
      <c r="XAV45" s="111"/>
      <c r="XAW45" s="111"/>
      <c r="XAX45" s="111"/>
      <c r="XAY45" s="111"/>
      <c r="XAZ45" s="111"/>
      <c r="XBA45" s="111"/>
      <c r="XBB45" s="111"/>
      <c r="XBC45" s="111"/>
      <c r="XBD45" s="111"/>
      <c r="XBE45" s="111"/>
      <c r="XBF45" s="111"/>
      <c r="XBG45" s="111"/>
      <c r="XBH45" s="111"/>
      <c r="XBI45" s="111"/>
      <c r="XBJ45" s="111"/>
      <c r="XBK45" s="111"/>
      <c r="XBL45" s="111"/>
      <c r="XBM45" s="111"/>
      <c r="XBN45" s="111"/>
      <c r="XBO45" s="111"/>
      <c r="XBP45" s="111"/>
      <c r="XBQ45" s="111"/>
      <c r="XBR45" s="111"/>
      <c r="XBS45" s="111"/>
      <c r="XBT45" s="111"/>
      <c r="XBU45" s="111"/>
      <c r="XBV45" s="111"/>
      <c r="XBW45" s="111"/>
      <c r="XBX45" s="111"/>
      <c r="XBY45" s="111"/>
      <c r="XBZ45" s="111"/>
      <c r="XCA45" s="111"/>
      <c r="XCB45" s="111"/>
      <c r="XCC45" s="111"/>
      <c r="XCD45" s="111"/>
      <c r="XCE45" s="111"/>
      <c r="XCF45" s="111"/>
      <c r="XCG45" s="111"/>
      <c r="XCH45" s="111"/>
      <c r="XCI45" s="111"/>
      <c r="XCJ45" s="111"/>
      <c r="XCK45" s="111"/>
      <c r="XCL45" s="111"/>
      <c r="XCM45" s="111"/>
      <c r="XCN45" s="111"/>
      <c r="XCO45" s="111"/>
      <c r="XCP45" s="111"/>
      <c r="XCQ45" s="111"/>
      <c r="XCR45" s="111"/>
      <c r="XCS45" s="111"/>
      <c r="XCT45" s="111"/>
      <c r="XCU45" s="111"/>
      <c r="XCV45" s="111"/>
      <c r="XCW45" s="111"/>
      <c r="XCX45" s="111"/>
      <c r="XCY45" s="111"/>
      <c r="XCZ45" s="111"/>
      <c r="XDA45" s="111"/>
      <c r="XDB45" s="111"/>
      <c r="XDC45" s="111"/>
      <c r="XDD45" s="111"/>
      <c r="XDE45" s="111"/>
      <c r="XDF45" s="111"/>
      <c r="XDG45" s="111"/>
      <c r="XDH45" s="111"/>
      <c r="XDI45" s="111"/>
      <c r="XDJ45" s="111"/>
      <c r="XDK45" s="111"/>
      <c r="XDL45" s="111"/>
      <c r="XDM45" s="111"/>
      <c r="XDN45" s="111"/>
      <c r="XDO45" s="111"/>
      <c r="XDP45" s="111"/>
      <c r="XDQ45" s="111"/>
      <c r="XDR45" s="111"/>
      <c r="XDS45" s="111"/>
      <c r="XDT45" s="111"/>
      <c r="XDU45" s="111"/>
      <c r="XDV45" s="111"/>
      <c r="XDW45" s="111"/>
      <c r="XDX45" s="111"/>
      <c r="XDY45" s="111"/>
      <c r="XDZ45" s="111"/>
      <c r="XEA45" s="111"/>
      <c r="XEB45" s="111"/>
      <c r="XEC45" s="111"/>
      <c r="XED45" s="111"/>
      <c r="XEE45" s="111"/>
      <c r="XEF45" s="111"/>
      <c r="XEG45" s="111"/>
      <c r="XEH45" s="111"/>
      <c r="XEI45" s="111"/>
      <c r="XEJ45" s="111"/>
      <c r="XEK45" s="111"/>
      <c r="XEL45" s="111"/>
      <c r="XEM45" s="111"/>
      <c r="XEN45" s="111"/>
      <c r="XEO45" s="111"/>
      <c r="XEP45" s="111"/>
      <c r="XEQ45" s="111"/>
      <c r="XER45" s="111"/>
      <c r="XES45" s="111"/>
      <c r="XET45" s="111"/>
      <c r="XEU45" s="111"/>
      <c r="XEV45" s="111"/>
      <c r="XEW45" s="111"/>
      <c r="XEX45" s="111"/>
      <c r="XEY45" s="111"/>
      <c r="XEZ45" s="111"/>
      <c r="XFA45" s="111"/>
      <c r="XFB45" s="111"/>
      <c r="XFC45" s="111"/>
      <c r="XFD45" s="111"/>
    </row>
    <row r="46" customFormat="false" ht="35.25" hidden="false" customHeight="true" outlineLevel="0" collapsed="false">
      <c r="A46" s="145" t="n">
        <v>671</v>
      </c>
      <c r="B46" s="146" t="s">
        <v>77</v>
      </c>
      <c r="C46" s="147" t="n">
        <f aca="false">SUM(C47:C48)</f>
        <v>1674656</v>
      </c>
      <c r="D46" s="147" t="n">
        <f aca="false">SUM(D47:D48)</f>
        <v>1674619.6</v>
      </c>
      <c r="E46" s="148" t="n">
        <f aca="false">IFERROR(D46/C46,0)</f>
        <v>0.999978264192766</v>
      </c>
      <c r="WVN46" s="49"/>
      <c r="WVO46" s="49"/>
      <c r="WVP46" s="49"/>
      <c r="WVQ46" s="49"/>
      <c r="WVR46" s="49"/>
      <c r="WVS46" s="49"/>
      <c r="WVT46" s="49"/>
      <c r="WVU46" s="49"/>
      <c r="WVV46" s="49"/>
      <c r="WVW46" s="49"/>
      <c r="WVX46" s="49"/>
      <c r="WVY46" s="49"/>
      <c r="WVZ46" s="49"/>
      <c r="WWA46" s="49"/>
      <c r="WWB46" s="49"/>
      <c r="WWC46" s="49"/>
      <c r="WWD46" s="49"/>
      <c r="WWE46" s="49"/>
      <c r="WWF46" s="49"/>
      <c r="WWG46" s="49"/>
      <c r="WWH46" s="49"/>
      <c r="WWI46" s="49"/>
      <c r="WWJ46" s="49"/>
      <c r="WWK46" s="49"/>
      <c r="WWL46" s="49"/>
      <c r="WWM46" s="49"/>
      <c r="WWN46" s="49"/>
      <c r="WWO46" s="49"/>
      <c r="WWP46" s="49"/>
      <c r="WWQ46" s="49"/>
      <c r="WWR46" s="49"/>
      <c r="WWS46" s="49"/>
      <c r="WWT46" s="49"/>
      <c r="WWU46" s="49"/>
      <c r="WWV46" s="49"/>
      <c r="WWW46" s="49"/>
      <c r="WWX46" s="49"/>
      <c r="WWY46" s="49"/>
      <c r="WWZ46" s="49"/>
      <c r="WXA46" s="49"/>
      <c r="WXB46" s="49"/>
      <c r="WXC46" s="49"/>
      <c r="WXD46" s="49"/>
      <c r="WXE46" s="49"/>
      <c r="WXF46" s="49"/>
      <c r="WXG46" s="49"/>
      <c r="WXH46" s="49"/>
      <c r="WXI46" s="49"/>
      <c r="WXJ46" s="49"/>
      <c r="WXK46" s="49"/>
      <c r="WXL46" s="49"/>
      <c r="WXM46" s="49"/>
      <c r="WXN46" s="49"/>
      <c r="WXO46" s="49"/>
      <c r="WXP46" s="49"/>
      <c r="WXQ46" s="49"/>
      <c r="WXR46" s="49"/>
      <c r="WXS46" s="49"/>
      <c r="WXT46" s="49"/>
      <c r="WXU46" s="49"/>
      <c r="WXV46" s="49"/>
      <c r="WXW46" s="49"/>
      <c r="WXX46" s="49"/>
      <c r="WXY46" s="49"/>
      <c r="WXZ46" s="49"/>
      <c r="WYA46" s="49"/>
      <c r="WYB46" s="49"/>
      <c r="WYC46" s="49"/>
      <c r="WYD46" s="49"/>
      <c r="WYE46" s="49"/>
      <c r="WYF46" s="49"/>
      <c r="WYG46" s="49"/>
      <c r="WYH46" s="49"/>
      <c r="WYI46" s="49"/>
      <c r="WYJ46" s="49"/>
      <c r="WYK46" s="49"/>
      <c r="WYL46" s="49"/>
      <c r="WYM46" s="49"/>
      <c r="WYN46" s="49"/>
      <c r="WYO46" s="49"/>
      <c r="WYP46" s="49"/>
      <c r="WYQ46" s="49"/>
      <c r="WYR46" s="49"/>
      <c r="WYS46" s="49"/>
      <c r="WYT46" s="49"/>
      <c r="WYU46" s="49"/>
      <c r="WYV46" s="49"/>
      <c r="WYW46" s="49"/>
      <c r="WYX46" s="49"/>
      <c r="WYY46" s="49"/>
      <c r="WYZ46" s="49"/>
      <c r="WZA46" s="49"/>
      <c r="WZB46" s="49"/>
      <c r="WZC46" s="49"/>
      <c r="WZD46" s="49"/>
      <c r="WZE46" s="49"/>
      <c r="WZF46" s="49"/>
      <c r="WZG46" s="49"/>
      <c r="WZH46" s="49"/>
      <c r="WZI46" s="49"/>
      <c r="WZJ46" s="49"/>
      <c r="WZK46" s="49"/>
      <c r="WZL46" s="49"/>
      <c r="WZM46" s="49"/>
      <c r="WZN46" s="49"/>
      <c r="WZO46" s="49"/>
      <c r="WZP46" s="49"/>
      <c r="WZQ46" s="49"/>
      <c r="WZR46" s="49"/>
      <c r="WZS46" s="49"/>
      <c r="WZT46" s="49"/>
      <c r="WZU46" s="49"/>
      <c r="WZV46" s="49"/>
      <c r="WZW46" s="49"/>
      <c r="WZX46" s="49"/>
      <c r="WZY46" s="49"/>
      <c r="WZZ46" s="49"/>
      <c r="XAA46" s="49"/>
      <c r="XAB46" s="49"/>
      <c r="XAC46" s="49"/>
      <c r="XAD46" s="49"/>
      <c r="XAE46" s="49"/>
      <c r="XAF46" s="49"/>
      <c r="XAG46" s="49"/>
      <c r="XAH46" s="49"/>
      <c r="XAI46" s="49"/>
      <c r="XAJ46" s="49"/>
      <c r="XAK46" s="49"/>
      <c r="XAL46" s="49"/>
      <c r="XAM46" s="49"/>
      <c r="XAN46" s="49"/>
      <c r="XAO46" s="49"/>
      <c r="XAP46" s="49"/>
      <c r="XAQ46" s="49"/>
      <c r="XAR46" s="49"/>
      <c r="XAS46" s="49"/>
      <c r="XAT46" s="49"/>
      <c r="XAU46" s="49"/>
      <c r="XAV46" s="49"/>
      <c r="XAW46" s="49"/>
      <c r="XAX46" s="49"/>
      <c r="XAY46" s="49"/>
      <c r="XAZ46" s="49"/>
      <c r="XBA46" s="49"/>
      <c r="XBB46" s="49"/>
      <c r="XBC46" s="49"/>
      <c r="XBD46" s="49"/>
      <c r="XBE46" s="49"/>
      <c r="XBF46" s="49"/>
      <c r="XBG46" s="49"/>
      <c r="XBH46" s="49"/>
      <c r="XBI46" s="49"/>
      <c r="XBJ46" s="49"/>
      <c r="XBK46" s="49"/>
      <c r="XBL46" s="49"/>
      <c r="XBM46" s="49"/>
      <c r="XBN46" s="49"/>
      <c r="XBO46" s="49"/>
      <c r="XBP46" s="49"/>
      <c r="XBQ46" s="49"/>
      <c r="XBR46" s="49"/>
      <c r="XBS46" s="49"/>
      <c r="XBT46" s="49"/>
      <c r="XBU46" s="49"/>
      <c r="XBV46" s="49"/>
      <c r="XBW46" s="49"/>
      <c r="XBX46" s="49"/>
      <c r="XBY46" s="49"/>
      <c r="XBZ46" s="49"/>
      <c r="XCA46" s="49"/>
      <c r="XCB46" s="49"/>
      <c r="XCC46" s="49"/>
      <c r="XCD46" s="49"/>
      <c r="XCE46" s="49"/>
      <c r="XCF46" s="49"/>
      <c r="XCG46" s="49"/>
      <c r="XCH46" s="49"/>
      <c r="XCI46" s="49"/>
      <c r="XCJ46" s="49"/>
      <c r="XCK46" s="49"/>
      <c r="XCL46" s="49"/>
      <c r="XCM46" s="49"/>
      <c r="XCN46" s="49"/>
      <c r="XCO46" s="49"/>
      <c r="XCP46" s="49"/>
      <c r="XCQ46" s="49"/>
      <c r="XCR46" s="49"/>
      <c r="XCS46" s="49"/>
      <c r="XCT46" s="49"/>
      <c r="XCU46" s="49"/>
      <c r="XCV46" s="49"/>
      <c r="XCW46" s="49"/>
      <c r="XCX46" s="49"/>
      <c r="XCY46" s="49"/>
      <c r="XCZ46" s="49"/>
      <c r="XDA46" s="49"/>
      <c r="XDB46" s="49"/>
      <c r="XDC46" s="49"/>
      <c r="XDD46" s="49"/>
      <c r="XDE46" s="49"/>
      <c r="XDF46" s="49"/>
      <c r="XDG46" s="49"/>
      <c r="XDH46" s="49"/>
      <c r="XDI46" s="49"/>
      <c r="XDJ46" s="49"/>
      <c r="XDK46" s="49"/>
      <c r="XDL46" s="49"/>
      <c r="XDM46" s="49"/>
      <c r="XDN46" s="49"/>
      <c r="XDO46" s="49"/>
      <c r="XDP46" s="49"/>
      <c r="XDQ46" s="49"/>
      <c r="XDR46" s="49"/>
      <c r="XDS46" s="49"/>
      <c r="XDT46" s="49"/>
      <c r="XDU46" s="49"/>
      <c r="XDV46" s="49"/>
      <c r="XDW46" s="49"/>
      <c r="XDX46" s="49"/>
      <c r="XDY46" s="49"/>
      <c r="XDZ46" s="49"/>
      <c r="XEA46" s="49"/>
      <c r="XEB46" s="49"/>
      <c r="XEC46" s="49"/>
      <c r="XED46" s="49"/>
      <c r="XEE46" s="49"/>
      <c r="XEF46" s="49"/>
      <c r="XEG46" s="49"/>
      <c r="XEH46" s="49"/>
      <c r="XEI46" s="49"/>
      <c r="XEJ46" s="49"/>
      <c r="XEK46" s="49"/>
      <c r="XEL46" s="49"/>
      <c r="XEM46" s="49"/>
      <c r="XEN46" s="49"/>
      <c r="XEO46" s="49"/>
      <c r="XEP46" s="49"/>
      <c r="XEQ46" s="49"/>
      <c r="XER46" s="49"/>
      <c r="XES46" s="49"/>
      <c r="XET46" s="49"/>
      <c r="XEU46" s="49"/>
      <c r="XEV46" s="49"/>
      <c r="XEW46" s="49"/>
      <c r="XEX46" s="49"/>
      <c r="XEY46" s="49"/>
      <c r="XEZ46" s="49"/>
      <c r="XFA46" s="49"/>
      <c r="XFB46" s="49"/>
      <c r="XFC46" s="49"/>
      <c r="XFD46" s="49"/>
    </row>
    <row r="47" s="154" customFormat="true" ht="14.25" hidden="false" customHeight="true" outlineLevel="0" collapsed="false">
      <c r="A47" s="149" t="n">
        <v>6711</v>
      </c>
      <c r="B47" s="150" t="s">
        <v>78</v>
      </c>
      <c r="C47" s="151" t="n">
        <v>1605905.58</v>
      </c>
      <c r="D47" s="151" t="n">
        <v>1605905.58</v>
      </c>
      <c r="E47" s="152" t="n">
        <f aca="false">IFERROR(D47/C47,0)</f>
        <v>1</v>
      </c>
      <c r="F47" s="153"/>
      <c r="G47" s="153"/>
      <c r="WVN47" s="140"/>
      <c r="WVO47" s="140"/>
      <c r="WVP47" s="140"/>
      <c r="WVQ47" s="140"/>
      <c r="WVR47" s="140"/>
      <c r="WVS47" s="140"/>
      <c r="WVT47" s="140"/>
      <c r="WVU47" s="140"/>
      <c r="WVV47" s="140"/>
      <c r="WVW47" s="140"/>
      <c r="WVX47" s="140"/>
      <c r="WVY47" s="140"/>
      <c r="WVZ47" s="140"/>
      <c r="WWA47" s="140"/>
      <c r="WWB47" s="140"/>
      <c r="WWC47" s="140"/>
      <c r="WWD47" s="140"/>
      <c r="WWE47" s="140"/>
      <c r="WWF47" s="140"/>
      <c r="WWG47" s="140"/>
      <c r="WWH47" s="140"/>
      <c r="WWI47" s="140"/>
      <c r="WWJ47" s="140"/>
      <c r="WWK47" s="140"/>
      <c r="WWL47" s="140"/>
      <c r="WWM47" s="140"/>
      <c r="WWN47" s="140"/>
      <c r="WWO47" s="140"/>
      <c r="WWP47" s="140"/>
      <c r="WWQ47" s="140"/>
      <c r="WWR47" s="140"/>
      <c r="WWS47" s="140"/>
      <c r="WWT47" s="140"/>
      <c r="WWU47" s="140"/>
      <c r="WWV47" s="140"/>
      <c r="WWW47" s="140"/>
      <c r="WWX47" s="140"/>
      <c r="WWY47" s="140"/>
      <c r="WWZ47" s="140"/>
      <c r="WXA47" s="140"/>
      <c r="WXB47" s="140"/>
      <c r="WXC47" s="140"/>
      <c r="WXD47" s="140"/>
      <c r="WXE47" s="140"/>
      <c r="WXF47" s="140"/>
      <c r="WXG47" s="140"/>
      <c r="WXH47" s="140"/>
      <c r="WXI47" s="140"/>
      <c r="WXJ47" s="140"/>
      <c r="WXK47" s="140"/>
      <c r="WXL47" s="140"/>
      <c r="WXM47" s="140"/>
      <c r="WXN47" s="140"/>
      <c r="WXO47" s="140"/>
      <c r="WXP47" s="140"/>
      <c r="WXQ47" s="140"/>
      <c r="WXR47" s="140"/>
      <c r="WXS47" s="140"/>
      <c r="WXT47" s="140"/>
      <c r="WXU47" s="140"/>
      <c r="WXV47" s="140"/>
      <c r="WXW47" s="140"/>
      <c r="WXX47" s="140"/>
      <c r="WXY47" s="140"/>
      <c r="WXZ47" s="140"/>
      <c r="WYA47" s="140"/>
      <c r="WYB47" s="140"/>
      <c r="WYC47" s="140"/>
      <c r="WYD47" s="140"/>
      <c r="WYE47" s="140"/>
      <c r="WYF47" s="140"/>
      <c r="WYG47" s="140"/>
      <c r="WYH47" s="140"/>
      <c r="WYI47" s="140"/>
      <c r="WYJ47" s="140"/>
      <c r="WYK47" s="140"/>
      <c r="WYL47" s="140"/>
      <c r="WYM47" s="140"/>
      <c r="WYN47" s="140"/>
      <c r="WYO47" s="140"/>
      <c r="WYP47" s="140"/>
      <c r="WYQ47" s="140"/>
      <c r="WYR47" s="140"/>
      <c r="WYS47" s="140"/>
      <c r="WYT47" s="140"/>
      <c r="WYU47" s="140"/>
      <c r="WYV47" s="140"/>
      <c r="WYW47" s="140"/>
      <c r="WYX47" s="140"/>
      <c r="WYY47" s="140"/>
      <c r="WYZ47" s="140"/>
      <c r="WZA47" s="140"/>
      <c r="WZB47" s="140"/>
      <c r="WZC47" s="140"/>
      <c r="WZD47" s="140"/>
      <c r="WZE47" s="140"/>
      <c r="WZF47" s="140"/>
      <c r="WZG47" s="140"/>
      <c r="WZH47" s="140"/>
      <c r="WZI47" s="140"/>
      <c r="WZJ47" s="140"/>
      <c r="WZK47" s="140"/>
      <c r="WZL47" s="140"/>
      <c r="WZM47" s="140"/>
      <c r="WZN47" s="140"/>
      <c r="WZO47" s="140"/>
      <c r="WZP47" s="140"/>
      <c r="WZQ47" s="140"/>
      <c r="WZR47" s="140"/>
      <c r="WZS47" s="140"/>
      <c r="WZT47" s="140"/>
      <c r="WZU47" s="140"/>
      <c r="WZV47" s="140"/>
      <c r="WZW47" s="140"/>
      <c r="WZX47" s="140"/>
      <c r="WZY47" s="140"/>
      <c r="WZZ47" s="140"/>
      <c r="XAA47" s="140"/>
      <c r="XAB47" s="140"/>
      <c r="XAC47" s="140"/>
      <c r="XAD47" s="140"/>
      <c r="XAE47" s="140"/>
      <c r="XAF47" s="140"/>
      <c r="XAG47" s="140"/>
      <c r="XAH47" s="140"/>
      <c r="XAI47" s="140"/>
      <c r="XAJ47" s="140"/>
      <c r="XAK47" s="140"/>
      <c r="XAL47" s="140"/>
      <c r="XAM47" s="140"/>
      <c r="XAN47" s="140"/>
      <c r="XAO47" s="140"/>
      <c r="XAP47" s="140"/>
      <c r="XAQ47" s="140"/>
      <c r="XAR47" s="140"/>
      <c r="XAS47" s="140"/>
      <c r="XAT47" s="140"/>
      <c r="XAU47" s="140"/>
      <c r="XAV47" s="140"/>
      <c r="XAW47" s="140"/>
      <c r="XAX47" s="140"/>
      <c r="XAY47" s="140"/>
      <c r="XAZ47" s="140"/>
      <c r="XBA47" s="140"/>
      <c r="XBB47" s="140"/>
      <c r="XBC47" s="140"/>
      <c r="XBD47" s="140"/>
      <c r="XBE47" s="140"/>
      <c r="XBF47" s="140"/>
      <c r="XBG47" s="140"/>
      <c r="XBH47" s="140"/>
      <c r="XBI47" s="140"/>
      <c r="XBJ47" s="140"/>
      <c r="XBK47" s="140"/>
      <c r="XBL47" s="140"/>
      <c r="XBM47" s="140"/>
      <c r="XBN47" s="140"/>
      <c r="XBO47" s="140"/>
      <c r="XBP47" s="140"/>
      <c r="XBQ47" s="140"/>
      <c r="XBR47" s="140"/>
      <c r="XBS47" s="140"/>
      <c r="XBT47" s="140"/>
      <c r="XBU47" s="140"/>
      <c r="XBV47" s="140"/>
      <c r="XBW47" s="140"/>
      <c r="XBX47" s="140"/>
      <c r="XBY47" s="140"/>
      <c r="XBZ47" s="140"/>
      <c r="XCA47" s="140"/>
      <c r="XCB47" s="140"/>
      <c r="XCC47" s="140"/>
      <c r="XCD47" s="140"/>
      <c r="XCE47" s="140"/>
      <c r="XCF47" s="140"/>
      <c r="XCG47" s="140"/>
      <c r="XCH47" s="140"/>
      <c r="XCI47" s="140"/>
      <c r="XCJ47" s="140"/>
      <c r="XCK47" s="140"/>
      <c r="XCL47" s="140"/>
      <c r="XCM47" s="140"/>
      <c r="XCN47" s="140"/>
      <c r="XCO47" s="140"/>
      <c r="XCP47" s="140"/>
      <c r="XCQ47" s="140"/>
      <c r="XCR47" s="140"/>
      <c r="XCS47" s="140"/>
      <c r="XCT47" s="140"/>
      <c r="XCU47" s="140"/>
      <c r="XCV47" s="140"/>
      <c r="XCW47" s="140"/>
      <c r="XCX47" s="140"/>
      <c r="XCY47" s="140"/>
      <c r="XCZ47" s="140"/>
      <c r="XDA47" s="140"/>
      <c r="XDB47" s="140"/>
      <c r="XDC47" s="140"/>
      <c r="XDD47" s="140"/>
      <c r="XDE47" s="140"/>
      <c r="XDF47" s="140"/>
      <c r="XDG47" s="140"/>
      <c r="XDH47" s="140"/>
      <c r="XDI47" s="140"/>
      <c r="XDJ47" s="140"/>
      <c r="XDK47" s="140"/>
      <c r="XDL47" s="140"/>
      <c r="XDM47" s="140"/>
      <c r="XDN47" s="140"/>
      <c r="XDO47" s="140"/>
      <c r="XDP47" s="140"/>
      <c r="XDQ47" s="140"/>
      <c r="XDR47" s="140"/>
      <c r="XDS47" s="140"/>
      <c r="XDT47" s="140"/>
      <c r="XDU47" s="140"/>
      <c r="XDV47" s="140"/>
      <c r="XDW47" s="140"/>
      <c r="XDX47" s="140"/>
      <c r="XDY47" s="140"/>
      <c r="XDZ47" s="140"/>
      <c r="XEA47" s="140"/>
      <c r="XEB47" s="140"/>
      <c r="XEC47" s="140"/>
      <c r="XED47" s="140"/>
      <c r="XEE47" s="140"/>
      <c r="XEF47" s="140"/>
      <c r="XEG47" s="140"/>
      <c r="XEH47" s="140"/>
      <c r="XEI47" s="140"/>
      <c r="XEJ47" s="140"/>
      <c r="XEK47" s="140"/>
      <c r="XEL47" s="140"/>
      <c r="XEM47" s="140"/>
      <c r="XEN47" s="140"/>
      <c r="XEO47" s="140"/>
      <c r="XEP47" s="140"/>
      <c r="XEQ47" s="140"/>
      <c r="XER47" s="140"/>
      <c r="XES47" s="140"/>
      <c r="XET47" s="140"/>
      <c r="XEU47" s="140"/>
      <c r="XEV47" s="140"/>
      <c r="XEW47" s="140"/>
      <c r="XEX47" s="140"/>
      <c r="XEY47" s="140"/>
      <c r="XEZ47" s="140"/>
      <c r="XFA47" s="140"/>
      <c r="XFB47" s="140"/>
      <c r="XFC47" s="140"/>
      <c r="XFD47" s="140"/>
    </row>
    <row r="48" s="154" customFormat="true" ht="14.25" hidden="false" customHeight="true" outlineLevel="0" collapsed="false">
      <c r="A48" s="149" t="n">
        <v>6712</v>
      </c>
      <c r="B48" s="150" t="s">
        <v>79</v>
      </c>
      <c r="C48" s="151" t="n">
        <v>68750.42</v>
      </c>
      <c r="D48" s="151" t="n">
        <v>68714.02</v>
      </c>
      <c r="E48" s="152" t="n">
        <f aca="false">IFERROR(D48/C48,0)</f>
        <v>0.999470548689012</v>
      </c>
      <c r="F48" s="153"/>
      <c r="G48" s="153"/>
      <c r="WVN48" s="140"/>
      <c r="WVO48" s="140"/>
      <c r="WVP48" s="140"/>
      <c r="WVQ48" s="140"/>
      <c r="WVR48" s="140"/>
      <c r="WVS48" s="140"/>
      <c r="WVT48" s="140"/>
      <c r="WVU48" s="140"/>
      <c r="WVV48" s="140"/>
      <c r="WVW48" s="140"/>
      <c r="WVX48" s="140"/>
      <c r="WVY48" s="140"/>
      <c r="WVZ48" s="140"/>
      <c r="WWA48" s="140"/>
      <c r="WWB48" s="140"/>
      <c r="WWC48" s="140"/>
      <c r="WWD48" s="140"/>
      <c r="WWE48" s="140"/>
      <c r="WWF48" s="140"/>
      <c r="WWG48" s="140"/>
      <c r="WWH48" s="140"/>
      <c r="WWI48" s="140"/>
      <c r="WWJ48" s="140"/>
      <c r="WWK48" s="140"/>
      <c r="WWL48" s="140"/>
      <c r="WWM48" s="140"/>
      <c r="WWN48" s="140"/>
      <c r="WWO48" s="140"/>
      <c r="WWP48" s="140"/>
      <c r="WWQ48" s="140"/>
      <c r="WWR48" s="140"/>
      <c r="WWS48" s="140"/>
      <c r="WWT48" s="140"/>
      <c r="WWU48" s="140"/>
      <c r="WWV48" s="140"/>
      <c r="WWW48" s="140"/>
      <c r="WWX48" s="140"/>
      <c r="WWY48" s="140"/>
      <c r="WWZ48" s="140"/>
      <c r="WXA48" s="140"/>
      <c r="WXB48" s="140"/>
      <c r="WXC48" s="140"/>
      <c r="WXD48" s="140"/>
      <c r="WXE48" s="140"/>
      <c r="WXF48" s="140"/>
      <c r="WXG48" s="140"/>
      <c r="WXH48" s="140"/>
      <c r="WXI48" s="140"/>
      <c r="WXJ48" s="140"/>
      <c r="WXK48" s="140"/>
      <c r="WXL48" s="140"/>
      <c r="WXM48" s="140"/>
      <c r="WXN48" s="140"/>
      <c r="WXO48" s="140"/>
      <c r="WXP48" s="140"/>
      <c r="WXQ48" s="140"/>
      <c r="WXR48" s="140"/>
      <c r="WXS48" s="140"/>
      <c r="WXT48" s="140"/>
      <c r="WXU48" s="140"/>
      <c r="WXV48" s="140"/>
      <c r="WXW48" s="140"/>
      <c r="WXX48" s="140"/>
      <c r="WXY48" s="140"/>
      <c r="WXZ48" s="140"/>
      <c r="WYA48" s="140"/>
      <c r="WYB48" s="140"/>
      <c r="WYC48" s="140"/>
      <c r="WYD48" s="140"/>
      <c r="WYE48" s="140"/>
      <c r="WYF48" s="140"/>
      <c r="WYG48" s="140"/>
      <c r="WYH48" s="140"/>
      <c r="WYI48" s="140"/>
      <c r="WYJ48" s="140"/>
      <c r="WYK48" s="140"/>
      <c r="WYL48" s="140"/>
      <c r="WYM48" s="140"/>
      <c r="WYN48" s="140"/>
      <c r="WYO48" s="140"/>
      <c r="WYP48" s="140"/>
      <c r="WYQ48" s="140"/>
      <c r="WYR48" s="140"/>
      <c r="WYS48" s="140"/>
      <c r="WYT48" s="140"/>
      <c r="WYU48" s="140"/>
      <c r="WYV48" s="140"/>
      <c r="WYW48" s="140"/>
      <c r="WYX48" s="140"/>
      <c r="WYY48" s="140"/>
      <c r="WYZ48" s="140"/>
      <c r="WZA48" s="140"/>
      <c r="WZB48" s="140"/>
      <c r="WZC48" s="140"/>
      <c r="WZD48" s="140"/>
      <c r="WZE48" s="140"/>
      <c r="WZF48" s="140"/>
      <c r="WZG48" s="140"/>
      <c r="WZH48" s="140"/>
      <c r="WZI48" s="140"/>
      <c r="WZJ48" s="140"/>
      <c r="WZK48" s="140"/>
      <c r="WZL48" s="140"/>
      <c r="WZM48" s="140"/>
      <c r="WZN48" s="140"/>
      <c r="WZO48" s="140"/>
      <c r="WZP48" s="140"/>
      <c r="WZQ48" s="140"/>
      <c r="WZR48" s="140"/>
      <c r="WZS48" s="140"/>
      <c r="WZT48" s="140"/>
      <c r="WZU48" s="140"/>
      <c r="WZV48" s="140"/>
      <c r="WZW48" s="140"/>
      <c r="WZX48" s="140"/>
      <c r="WZY48" s="140"/>
      <c r="WZZ48" s="140"/>
      <c r="XAA48" s="140"/>
      <c r="XAB48" s="140"/>
      <c r="XAC48" s="140"/>
      <c r="XAD48" s="140"/>
      <c r="XAE48" s="140"/>
      <c r="XAF48" s="140"/>
      <c r="XAG48" s="140"/>
      <c r="XAH48" s="140"/>
      <c r="XAI48" s="140"/>
      <c r="XAJ48" s="140"/>
      <c r="XAK48" s="140"/>
      <c r="XAL48" s="140"/>
      <c r="XAM48" s="140"/>
      <c r="XAN48" s="140"/>
      <c r="XAO48" s="140"/>
      <c r="XAP48" s="140"/>
      <c r="XAQ48" s="140"/>
      <c r="XAR48" s="140"/>
      <c r="XAS48" s="140"/>
      <c r="XAT48" s="140"/>
      <c r="XAU48" s="140"/>
      <c r="XAV48" s="140"/>
      <c r="XAW48" s="140"/>
      <c r="XAX48" s="140"/>
      <c r="XAY48" s="140"/>
      <c r="XAZ48" s="140"/>
      <c r="XBA48" s="140"/>
      <c r="XBB48" s="140"/>
      <c r="XBC48" s="140"/>
      <c r="XBD48" s="140"/>
      <c r="XBE48" s="140"/>
      <c r="XBF48" s="140"/>
      <c r="XBG48" s="140"/>
      <c r="XBH48" s="140"/>
      <c r="XBI48" s="140"/>
      <c r="XBJ48" s="140"/>
      <c r="XBK48" s="140"/>
      <c r="XBL48" s="140"/>
      <c r="XBM48" s="140"/>
      <c r="XBN48" s="140"/>
      <c r="XBO48" s="140"/>
      <c r="XBP48" s="140"/>
      <c r="XBQ48" s="140"/>
      <c r="XBR48" s="140"/>
      <c r="XBS48" s="140"/>
      <c r="XBT48" s="140"/>
      <c r="XBU48" s="140"/>
      <c r="XBV48" s="140"/>
      <c r="XBW48" s="140"/>
      <c r="XBX48" s="140"/>
      <c r="XBY48" s="140"/>
      <c r="XBZ48" s="140"/>
      <c r="XCA48" s="140"/>
      <c r="XCB48" s="140"/>
      <c r="XCC48" s="140"/>
      <c r="XCD48" s="140"/>
      <c r="XCE48" s="140"/>
      <c r="XCF48" s="140"/>
      <c r="XCG48" s="140"/>
      <c r="XCH48" s="140"/>
      <c r="XCI48" s="140"/>
      <c r="XCJ48" s="140"/>
      <c r="XCK48" s="140"/>
      <c r="XCL48" s="140"/>
      <c r="XCM48" s="140"/>
      <c r="XCN48" s="140"/>
      <c r="XCO48" s="140"/>
      <c r="XCP48" s="140"/>
      <c r="XCQ48" s="140"/>
      <c r="XCR48" s="140"/>
      <c r="XCS48" s="140"/>
      <c r="XCT48" s="140"/>
      <c r="XCU48" s="140"/>
      <c r="XCV48" s="140"/>
      <c r="XCW48" s="140"/>
      <c r="XCX48" s="140"/>
      <c r="XCY48" s="140"/>
      <c r="XCZ48" s="140"/>
      <c r="XDA48" s="140"/>
      <c r="XDB48" s="140"/>
      <c r="XDC48" s="140"/>
      <c r="XDD48" s="140"/>
      <c r="XDE48" s="140"/>
      <c r="XDF48" s="140"/>
      <c r="XDG48" s="140"/>
      <c r="XDH48" s="140"/>
      <c r="XDI48" s="140"/>
      <c r="XDJ48" s="140"/>
      <c r="XDK48" s="140"/>
      <c r="XDL48" s="140"/>
      <c r="XDM48" s="140"/>
      <c r="XDN48" s="140"/>
      <c r="XDO48" s="140"/>
      <c r="XDP48" s="140"/>
      <c r="XDQ48" s="140"/>
      <c r="XDR48" s="140"/>
      <c r="XDS48" s="140"/>
      <c r="XDT48" s="140"/>
      <c r="XDU48" s="140"/>
      <c r="XDV48" s="140"/>
      <c r="XDW48" s="140"/>
      <c r="XDX48" s="140"/>
      <c r="XDY48" s="140"/>
      <c r="XDZ48" s="140"/>
      <c r="XEA48" s="140"/>
      <c r="XEB48" s="140"/>
      <c r="XEC48" s="140"/>
      <c r="XED48" s="140"/>
      <c r="XEE48" s="140"/>
      <c r="XEF48" s="140"/>
      <c r="XEG48" s="140"/>
      <c r="XEH48" s="140"/>
      <c r="XEI48" s="140"/>
      <c r="XEJ48" s="140"/>
      <c r="XEK48" s="140"/>
      <c r="XEL48" s="140"/>
      <c r="XEM48" s="140"/>
      <c r="XEN48" s="140"/>
      <c r="XEO48" s="140"/>
      <c r="XEP48" s="140"/>
      <c r="XEQ48" s="140"/>
      <c r="XER48" s="140"/>
      <c r="XES48" s="140"/>
      <c r="XET48" s="140"/>
      <c r="XEU48" s="140"/>
      <c r="XEV48" s="140"/>
      <c r="XEW48" s="140"/>
      <c r="XEX48" s="140"/>
      <c r="XEY48" s="140"/>
      <c r="XEZ48" s="140"/>
      <c r="XFA48" s="140"/>
      <c r="XFB48" s="140"/>
      <c r="XFC48" s="140"/>
      <c r="XFD48" s="140"/>
    </row>
    <row r="49" customFormat="false" ht="15.75" hidden="false" customHeight="false" outlineLevel="0" collapsed="false">
      <c r="A49" s="155" t="s">
        <v>64</v>
      </c>
      <c r="B49" s="155"/>
      <c r="C49" s="156" t="n">
        <f aca="false">+C45</f>
        <v>1674656</v>
      </c>
      <c r="D49" s="156" t="n">
        <f aca="false">+D45</f>
        <v>1674619.6</v>
      </c>
      <c r="E49" s="157" t="n">
        <f aca="false">IFERROR(D49/C49,0)</f>
        <v>0.999978264192766</v>
      </c>
    </row>
    <row r="50" customFormat="false" ht="15.75" hidden="false" customHeight="false" outlineLevel="0" collapsed="false">
      <c r="A50" s="174"/>
      <c r="B50" s="174"/>
      <c r="C50" s="175"/>
      <c r="D50" s="175"/>
      <c r="E50" s="176"/>
      <c r="WVN50" s="154"/>
      <c r="WVO50" s="154"/>
      <c r="WVP50" s="154"/>
      <c r="WVQ50" s="154"/>
      <c r="WVR50" s="154"/>
      <c r="WVS50" s="154"/>
      <c r="WVT50" s="154"/>
      <c r="WVU50" s="154"/>
      <c r="WVV50" s="154"/>
      <c r="WVW50" s="154"/>
      <c r="WVX50" s="154"/>
      <c r="WVY50" s="154"/>
      <c r="WVZ50" s="154"/>
      <c r="WWA50" s="154"/>
      <c r="WWB50" s="154"/>
      <c r="WWC50" s="154"/>
      <c r="WWD50" s="154"/>
      <c r="WWE50" s="154"/>
      <c r="WWF50" s="154"/>
      <c r="WWG50" s="154"/>
      <c r="WWH50" s="154"/>
      <c r="WWI50" s="154"/>
      <c r="WWJ50" s="154"/>
      <c r="WWK50" s="154"/>
      <c r="WWL50" s="154"/>
      <c r="WWM50" s="154"/>
      <c r="WWN50" s="154"/>
      <c r="WWO50" s="154"/>
      <c r="WWP50" s="154"/>
      <c r="WWQ50" s="154"/>
      <c r="WWR50" s="154"/>
      <c r="WWS50" s="154"/>
      <c r="WWT50" s="154"/>
      <c r="WWU50" s="154"/>
      <c r="WWV50" s="154"/>
      <c r="WWW50" s="154"/>
      <c r="WWX50" s="154"/>
      <c r="WWY50" s="154"/>
      <c r="WWZ50" s="154"/>
      <c r="WXA50" s="154"/>
      <c r="WXB50" s="154"/>
      <c r="WXC50" s="154"/>
      <c r="WXD50" s="154"/>
      <c r="WXE50" s="154"/>
      <c r="WXF50" s="154"/>
      <c r="WXG50" s="154"/>
      <c r="WXH50" s="154"/>
      <c r="WXI50" s="154"/>
      <c r="WXJ50" s="154"/>
      <c r="WXK50" s="154"/>
      <c r="WXL50" s="154"/>
      <c r="WXM50" s="154"/>
      <c r="WXN50" s="154"/>
      <c r="WXO50" s="154"/>
      <c r="WXP50" s="154"/>
      <c r="WXQ50" s="154"/>
      <c r="WXR50" s="154"/>
      <c r="WXS50" s="154"/>
      <c r="WXT50" s="154"/>
      <c r="WXU50" s="154"/>
      <c r="WXV50" s="154"/>
      <c r="WXW50" s="154"/>
      <c r="WXX50" s="154"/>
      <c r="WXY50" s="154"/>
      <c r="WXZ50" s="154"/>
      <c r="WYA50" s="154"/>
      <c r="WYB50" s="154"/>
      <c r="WYC50" s="154"/>
      <c r="WYD50" s="154"/>
      <c r="WYE50" s="154"/>
      <c r="WYF50" s="154"/>
      <c r="WYG50" s="154"/>
      <c r="WYH50" s="154"/>
      <c r="WYI50" s="154"/>
      <c r="WYJ50" s="154"/>
      <c r="WYK50" s="154"/>
      <c r="WYL50" s="154"/>
      <c r="WYM50" s="154"/>
      <c r="WYN50" s="154"/>
      <c r="WYO50" s="154"/>
      <c r="WYP50" s="154"/>
      <c r="WYQ50" s="154"/>
      <c r="WYR50" s="154"/>
      <c r="WYS50" s="154"/>
      <c r="WYT50" s="154"/>
      <c r="WYU50" s="154"/>
      <c r="WYV50" s="154"/>
      <c r="WYW50" s="154"/>
      <c r="WYX50" s="154"/>
      <c r="WYY50" s="154"/>
      <c r="WYZ50" s="154"/>
      <c r="WZA50" s="154"/>
      <c r="WZB50" s="154"/>
      <c r="WZC50" s="154"/>
      <c r="WZD50" s="154"/>
      <c r="WZE50" s="154"/>
      <c r="WZF50" s="154"/>
      <c r="WZG50" s="154"/>
      <c r="WZH50" s="154"/>
      <c r="WZI50" s="154"/>
      <c r="WZJ50" s="154"/>
      <c r="WZK50" s="154"/>
      <c r="WZL50" s="154"/>
      <c r="WZM50" s="154"/>
      <c r="WZN50" s="154"/>
      <c r="WZO50" s="154"/>
      <c r="WZP50" s="154"/>
      <c r="WZQ50" s="154"/>
      <c r="WZR50" s="154"/>
      <c r="WZS50" s="154"/>
      <c r="WZT50" s="154"/>
      <c r="WZU50" s="154"/>
      <c r="WZV50" s="154"/>
      <c r="WZW50" s="154"/>
      <c r="WZX50" s="154"/>
      <c r="WZY50" s="154"/>
      <c r="WZZ50" s="154"/>
      <c r="XAA50" s="154"/>
      <c r="XAB50" s="154"/>
      <c r="XAC50" s="154"/>
      <c r="XAD50" s="154"/>
      <c r="XAE50" s="154"/>
      <c r="XAF50" s="154"/>
      <c r="XAG50" s="154"/>
      <c r="XAH50" s="154"/>
      <c r="XAI50" s="154"/>
      <c r="XAJ50" s="154"/>
      <c r="XAK50" s="154"/>
      <c r="XAL50" s="154"/>
      <c r="XAM50" s="154"/>
      <c r="XAN50" s="154"/>
      <c r="XAO50" s="154"/>
      <c r="XAP50" s="154"/>
      <c r="XAQ50" s="154"/>
      <c r="XAR50" s="154"/>
      <c r="XAS50" s="154"/>
      <c r="XAT50" s="154"/>
      <c r="XAU50" s="154"/>
      <c r="XAV50" s="154"/>
      <c r="XAW50" s="154"/>
      <c r="XAX50" s="154"/>
      <c r="XAY50" s="154"/>
      <c r="XAZ50" s="154"/>
      <c r="XBA50" s="154"/>
      <c r="XBB50" s="154"/>
      <c r="XBC50" s="154"/>
      <c r="XBD50" s="154"/>
      <c r="XBE50" s="154"/>
      <c r="XBF50" s="154"/>
      <c r="XBG50" s="154"/>
      <c r="XBH50" s="154"/>
      <c r="XBI50" s="154"/>
      <c r="XBJ50" s="154"/>
      <c r="XBK50" s="154"/>
      <c r="XBL50" s="154"/>
      <c r="XBM50" s="154"/>
      <c r="XBN50" s="154"/>
      <c r="XBO50" s="154"/>
      <c r="XBP50" s="154"/>
      <c r="XBQ50" s="154"/>
      <c r="XBR50" s="154"/>
      <c r="XBS50" s="154"/>
      <c r="XBT50" s="154"/>
      <c r="XBU50" s="154"/>
      <c r="XBV50" s="154"/>
      <c r="XBW50" s="154"/>
      <c r="XBX50" s="154"/>
      <c r="XBY50" s="154"/>
      <c r="XBZ50" s="154"/>
      <c r="XCA50" s="154"/>
      <c r="XCB50" s="154"/>
      <c r="XCC50" s="154"/>
      <c r="XCD50" s="154"/>
      <c r="XCE50" s="154"/>
      <c r="XCF50" s="154"/>
      <c r="XCG50" s="154"/>
      <c r="XCH50" s="154"/>
      <c r="XCI50" s="154"/>
      <c r="XCJ50" s="154"/>
      <c r="XCK50" s="154"/>
      <c r="XCL50" s="154"/>
      <c r="XCM50" s="154"/>
      <c r="XCN50" s="154"/>
      <c r="XCO50" s="154"/>
      <c r="XCP50" s="154"/>
      <c r="XCQ50" s="154"/>
      <c r="XCR50" s="154"/>
      <c r="XCS50" s="154"/>
      <c r="XCT50" s="154"/>
      <c r="XCU50" s="154"/>
      <c r="XCV50" s="154"/>
      <c r="XCW50" s="154"/>
      <c r="XCX50" s="154"/>
      <c r="XCY50" s="154"/>
      <c r="XCZ50" s="154"/>
      <c r="XDA50" s="154"/>
      <c r="XDB50" s="154"/>
      <c r="XDC50" s="154"/>
      <c r="XDD50" s="154"/>
      <c r="XDE50" s="154"/>
      <c r="XDF50" s="154"/>
      <c r="XDG50" s="154"/>
      <c r="XDH50" s="154"/>
      <c r="XDI50" s="154"/>
      <c r="XDJ50" s="154"/>
      <c r="XDK50" s="154"/>
      <c r="XDL50" s="154"/>
      <c r="XDM50" s="154"/>
      <c r="XDN50" s="154"/>
      <c r="XDO50" s="154"/>
      <c r="XDP50" s="154"/>
      <c r="XDQ50" s="154"/>
      <c r="XDR50" s="154"/>
      <c r="XDS50" s="154"/>
      <c r="XDT50" s="154"/>
      <c r="XDU50" s="154"/>
      <c r="XDV50" s="154"/>
      <c r="XDW50" s="154"/>
      <c r="XDX50" s="154"/>
      <c r="XDY50" s="154"/>
      <c r="XDZ50" s="154"/>
      <c r="XEA50" s="154"/>
      <c r="XEB50" s="154"/>
      <c r="XEC50" s="154"/>
      <c r="XED50" s="154"/>
      <c r="XEE50" s="154"/>
      <c r="XEF50" s="154"/>
      <c r="XEG50" s="154"/>
      <c r="XEH50" s="154"/>
      <c r="XEI50" s="154"/>
      <c r="XEJ50" s="154"/>
      <c r="XEK50" s="154"/>
      <c r="XEL50" s="154"/>
      <c r="XEM50" s="154"/>
      <c r="XEN50" s="154"/>
      <c r="XEO50" s="154"/>
      <c r="XEP50" s="154"/>
      <c r="XEQ50" s="154"/>
      <c r="XER50" s="154"/>
      <c r="XES50" s="154"/>
      <c r="XET50" s="154"/>
      <c r="XEU50" s="154"/>
      <c r="XEV50" s="154"/>
      <c r="XEW50" s="154"/>
      <c r="XEX50" s="154"/>
      <c r="XEY50" s="154"/>
      <c r="XEZ50" s="154"/>
      <c r="XFA50" s="154"/>
      <c r="XFB50" s="154"/>
      <c r="XFC50" s="154"/>
      <c r="XFD50" s="154"/>
    </row>
    <row r="51" s="49" customFormat="true" ht="15.75" hidden="false" customHeight="false" outlineLevel="0" collapsed="false">
      <c r="A51" s="132" t="s">
        <v>80</v>
      </c>
      <c r="B51" s="133"/>
      <c r="C51" s="133"/>
      <c r="D51" s="133"/>
      <c r="E51" s="134"/>
      <c r="F51" s="135"/>
      <c r="WVN51" s="111"/>
      <c r="WVO51" s="111"/>
      <c r="WVP51" s="111"/>
      <c r="WVQ51" s="111"/>
      <c r="WVR51" s="111"/>
      <c r="WVS51" s="111"/>
      <c r="WVT51" s="111"/>
      <c r="WVU51" s="111"/>
      <c r="WVV51" s="111"/>
      <c r="WVW51" s="111"/>
      <c r="WVX51" s="111"/>
      <c r="WVY51" s="111"/>
      <c r="WVZ51" s="111"/>
      <c r="WWA51" s="111"/>
      <c r="WWB51" s="111"/>
      <c r="WWC51" s="111"/>
      <c r="WWD51" s="111"/>
      <c r="WWE51" s="111"/>
      <c r="WWF51" s="111"/>
      <c r="WWG51" s="111"/>
      <c r="WWH51" s="111"/>
      <c r="WWI51" s="111"/>
      <c r="WWJ51" s="111"/>
      <c r="WWK51" s="111"/>
      <c r="WWL51" s="111"/>
      <c r="WWM51" s="111"/>
      <c r="WWN51" s="111"/>
      <c r="WWO51" s="111"/>
      <c r="WWP51" s="111"/>
      <c r="WWQ51" s="111"/>
      <c r="WWR51" s="111"/>
      <c r="WWS51" s="111"/>
      <c r="WWT51" s="111"/>
      <c r="WWU51" s="111"/>
      <c r="WWV51" s="111"/>
      <c r="WWW51" s="111"/>
      <c r="WWX51" s="111"/>
      <c r="WWY51" s="111"/>
      <c r="WWZ51" s="111"/>
      <c r="WXA51" s="111"/>
      <c r="WXB51" s="111"/>
      <c r="WXC51" s="111"/>
      <c r="WXD51" s="111"/>
      <c r="WXE51" s="111"/>
      <c r="WXF51" s="111"/>
      <c r="WXG51" s="111"/>
      <c r="WXH51" s="111"/>
      <c r="WXI51" s="111"/>
      <c r="WXJ51" s="111"/>
      <c r="WXK51" s="111"/>
      <c r="WXL51" s="111"/>
      <c r="WXM51" s="111"/>
      <c r="WXN51" s="111"/>
      <c r="WXO51" s="111"/>
      <c r="WXP51" s="111"/>
      <c r="WXQ51" s="111"/>
      <c r="WXR51" s="111"/>
      <c r="WXS51" s="111"/>
      <c r="WXT51" s="111"/>
      <c r="WXU51" s="111"/>
      <c r="WXV51" s="111"/>
      <c r="WXW51" s="111"/>
      <c r="WXX51" s="111"/>
      <c r="WXY51" s="111"/>
      <c r="WXZ51" s="111"/>
      <c r="WYA51" s="111"/>
      <c r="WYB51" s="111"/>
      <c r="WYC51" s="111"/>
      <c r="WYD51" s="111"/>
      <c r="WYE51" s="111"/>
      <c r="WYF51" s="111"/>
      <c r="WYG51" s="111"/>
      <c r="WYH51" s="111"/>
      <c r="WYI51" s="111"/>
      <c r="WYJ51" s="111"/>
      <c r="WYK51" s="111"/>
      <c r="WYL51" s="111"/>
      <c r="WYM51" s="111"/>
      <c r="WYN51" s="111"/>
      <c r="WYO51" s="111"/>
      <c r="WYP51" s="111"/>
      <c r="WYQ51" s="111"/>
      <c r="WYR51" s="111"/>
      <c r="WYS51" s="111"/>
      <c r="WYT51" s="111"/>
      <c r="WYU51" s="111"/>
      <c r="WYV51" s="111"/>
      <c r="WYW51" s="111"/>
      <c r="WYX51" s="111"/>
      <c r="WYY51" s="111"/>
      <c r="WYZ51" s="111"/>
      <c r="WZA51" s="111"/>
      <c r="WZB51" s="111"/>
      <c r="WZC51" s="111"/>
      <c r="WZD51" s="111"/>
      <c r="WZE51" s="111"/>
      <c r="WZF51" s="111"/>
      <c r="WZG51" s="111"/>
      <c r="WZH51" s="111"/>
      <c r="WZI51" s="111"/>
      <c r="WZJ51" s="111"/>
      <c r="WZK51" s="111"/>
      <c r="WZL51" s="111"/>
      <c r="WZM51" s="111"/>
      <c r="WZN51" s="111"/>
      <c r="WZO51" s="111"/>
      <c r="WZP51" s="111"/>
      <c r="WZQ51" s="111"/>
      <c r="WZR51" s="111"/>
      <c r="WZS51" s="111"/>
      <c r="WZT51" s="111"/>
      <c r="WZU51" s="111"/>
      <c r="WZV51" s="111"/>
      <c r="WZW51" s="111"/>
      <c r="WZX51" s="111"/>
      <c r="WZY51" s="111"/>
      <c r="WZZ51" s="111"/>
      <c r="XAA51" s="111"/>
      <c r="XAB51" s="111"/>
      <c r="XAC51" s="111"/>
      <c r="XAD51" s="111"/>
      <c r="XAE51" s="111"/>
      <c r="XAF51" s="111"/>
      <c r="XAG51" s="111"/>
      <c r="XAH51" s="111"/>
      <c r="XAI51" s="111"/>
      <c r="XAJ51" s="111"/>
      <c r="XAK51" s="111"/>
      <c r="XAL51" s="111"/>
      <c r="XAM51" s="111"/>
      <c r="XAN51" s="111"/>
      <c r="XAO51" s="111"/>
      <c r="XAP51" s="111"/>
      <c r="XAQ51" s="111"/>
      <c r="XAR51" s="111"/>
      <c r="XAS51" s="111"/>
      <c r="XAT51" s="111"/>
      <c r="XAU51" s="111"/>
      <c r="XAV51" s="111"/>
      <c r="XAW51" s="111"/>
      <c r="XAX51" s="111"/>
      <c r="XAY51" s="111"/>
      <c r="XAZ51" s="111"/>
      <c r="XBA51" s="111"/>
      <c r="XBB51" s="111"/>
      <c r="XBC51" s="111"/>
      <c r="XBD51" s="111"/>
      <c r="XBE51" s="111"/>
      <c r="XBF51" s="111"/>
      <c r="XBG51" s="111"/>
      <c r="XBH51" s="111"/>
      <c r="XBI51" s="111"/>
      <c r="XBJ51" s="111"/>
      <c r="XBK51" s="111"/>
      <c r="XBL51" s="111"/>
      <c r="XBM51" s="111"/>
      <c r="XBN51" s="111"/>
      <c r="XBO51" s="111"/>
      <c r="XBP51" s="111"/>
      <c r="XBQ51" s="111"/>
      <c r="XBR51" s="111"/>
      <c r="XBS51" s="111"/>
      <c r="XBT51" s="111"/>
      <c r="XBU51" s="111"/>
      <c r="XBV51" s="111"/>
      <c r="XBW51" s="111"/>
      <c r="XBX51" s="111"/>
      <c r="XBY51" s="111"/>
      <c r="XBZ51" s="111"/>
      <c r="XCA51" s="111"/>
      <c r="XCB51" s="111"/>
      <c r="XCC51" s="111"/>
      <c r="XCD51" s="111"/>
      <c r="XCE51" s="111"/>
      <c r="XCF51" s="111"/>
      <c r="XCG51" s="111"/>
      <c r="XCH51" s="111"/>
      <c r="XCI51" s="111"/>
      <c r="XCJ51" s="111"/>
      <c r="XCK51" s="111"/>
      <c r="XCL51" s="111"/>
      <c r="XCM51" s="111"/>
      <c r="XCN51" s="111"/>
      <c r="XCO51" s="111"/>
      <c r="XCP51" s="111"/>
      <c r="XCQ51" s="111"/>
      <c r="XCR51" s="111"/>
      <c r="XCS51" s="111"/>
      <c r="XCT51" s="111"/>
      <c r="XCU51" s="111"/>
      <c r="XCV51" s="111"/>
      <c r="XCW51" s="111"/>
      <c r="XCX51" s="111"/>
      <c r="XCY51" s="111"/>
      <c r="XCZ51" s="111"/>
      <c r="XDA51" s="111"/>
      <c r="XDB51" s="111"/>
      <c r="XDC51" s="111"/>
      <c r="XDD51" s="111"/>
      <c r="XDE51" s="111"/>
      <c r="XDF51" s="111"/>
      <c r="XDG51" s="111"/>
      <c r="XDH51" s="111"/>
      <c r="XDI51" s="111"/>
      <c r="XDJ51" s="111"/>
      <c r="XDK51" s="111"/>
      <c r="XDL51" s="111"/>
      <c r="XDM51" s="111"/>
      <c r="XDN51" s="111"/>
      <c r="XDO51" s="111"/>
      <c r="XDP51" s="111"/>
      <c r="XDQ51" s="111"/>
      <c r="XDR51" s="111"/>
      <c r="XDS51" s="111"/>
      <c r="XDT51" s="111"/>
      <c r="XDU51" s="111"/>
      <c r="XDV51" s="111"/>
      <c r="XDW51" s="111"/>
      <c r="XDX51" s="111"/>
      <c r="XDY51" s="111"/>
      <c r="XDZ51" s="111"/>
      <c r="XEA51" s="111"/>
      <c r="XEB51" s="111"/>
      <c r="XEC51" s="111"/>
      <c r="XED51" s="111"/>
      <c r="XEE51" s="111"/>
      <c r="XEF51" s="111"/>
      <c r="XEG51" s="111"/>
      <c r="XEH51" s="111"/>
      <c r="XEI51" s="111"/>
      <c r="XEJ51" s="111"/>
      <c r="XEK51" s="111"/>
      <c r="XEL51" s="111"/>
      <c r="XEM51" s="111"/>
      <c r="XEN51" s="111"/>
      <c r="XEO51" s="111"/>
      <c r="XEP51" s="111"/>
      <c r="XEQ51" s="111"/>
      <c r="XER51" s="111"/>
      <c r="XES51" s="111"/>
      <c r="XET51" s="111"/>
      <c r="XEU51" s="111"/>
      <c r="XEV51" s="111"/>
      <c r="XEW51" s="111"/>
      <c r="XEX51" s="111"/>
      <c r="XEY51" s="111"/>
      <c r="XEZ51" s="111"/>
      <c r="XFA51" s="111"/>
      <c r="XFB51" s="111"/>
      <c r="XFC51" s="111"/>
      <c r="XFD51" s="111"/>
    </row>
    <row r="52" s="140" customFormat="true" ht="20.25" hidden="false" customHeight="true" outlineLevel="0" collapsed="false">
      <c r="A52" s="136" t="s">
        <v>55</v>
      </c>
      <c r="B52" s="137" t="s">
        <v>56</v>
      </c>
      <c r="C52" s="137" t="s">
        <v>57</v>
      </c>
      <c r="D52" s="137" t="s">
        <v>58</v>
      </c>
      <c r="E52" s="173" t="s">
        <v>59</v>
      </c>
      <c r="F52" s="139"/>
      <c r="G52" s="139"/>
      <c r="WVN52" s="111"/>
      <c r="WVO52" s="111"/>
      <c r="WVP52" s="111"/>
      <c r="WVQ52" s="111"/>
      <c r="WVR52" s="111"/>
      <c r="WVS52" s="111"/>
      <c r="WVT52" s="111"/>
      <c r="WVU52" s="111"/>
      <c r="WVV52" s="111"/>
      <c r="WVW52" s="111"/>
      <c r="WVX52" s="111"/>
      <c r="WVY52" s="111"/>
      <c r="WVZ52" s="111"/>
      <c r="WWA52" s="111"/>
      <c r="WWB52" s="111"/>
      <c r="WWC52" s="111"/>
      <c r="WWD52" s="111"/>
      <c r="WWE52" s="111"/>
      <c r="WWF52" s="111"/>
      <c r="WWG52" s="111"/>
      <c r="WWH52" s="111"/>
      <c r="WWI52" s="111"/>
      <c r="WWJ52" s="111"/>
      <c r="WWK52" s="111"/>
      <c r="WWL52" s="111"/>
      <c r="WWM52" s="111"/>
      <c r="WWN52" s="111"/>
      <c r="WWO52" s="111"/>
      <c r="WWP52" s="111"/>
      <c r="WWQ52" s="111"/>
      <c r="WWR52" s="111"/>
      <c r="WWS52" s="111"/>
      <c r="WWT52" s="111"/>
      <c r="WWU52" s="111"/>
      <c r="WWV52" s="111"/>
      <c r="WWW52" s="111"/>
      <c r="WWX52" s="111"/>
      <c r="WWY52" s="111"/>
      <c r="WWZ52" s="111"/>
      <c r="WXA52" s="111"/>
      <c r="WXB52" s="111"/>
      <c r="WXC52" s="111"/>
      <c r="WXD52" s="111"/>
      <c r="WXE52" s="111"/>
      <c r="WXF52" s="111"/>
      <c r="WXG52" s="111"/>
      <c r="WXH52" s="111"/>
      <c r="WXI52" s="111"/>
      <c r="WXJ52" s="111"/>
      <c r="WXK52" s="111"/>
      <c r="WXL52" s="111"/>
      <c r="WXM52" s="111"/>
      <c r="WXN52" s="111"/>
      <c r="WXO52" s="111"/>
      <c r="WXP52" s="111"/>
      <c r="WXQ52" s="111"/>
      <c r="WXR52" s="111"/>
      <c r="WXS52" s="111"/>
      <c r="WXT52" s="111"/>
      <c r="WXU52" s="111"/>
      <c r="WXV52" s="111"/>
      <c r="WXW52" s="111"/>
      <c r="WXX52" s="111"/>
      <c r="WXY52" s="111"/>
      <c r="WXZ52" s="111"/>
      <c r="WYA52" s="111"/>
      <c r="WYB52" s="111"/>
      <c r="WYC52" s="111"/>
      <c r="WYD52" s="111"/>
      <c r="WYE52" s="111"/>
      <c r="WYF52" s="111"/>
      <c r="WYG52" s="111"/>
      <c r="WYH52" s="111"/>
      <c r="WYI52" s="111"/>
      <c r="WYJ52" s="111"/>
      <c r="WYK52" s="111"/>
      <c r="WYL52" s="111"/>
      <c r="WYM52" s="111"/>
      <c r="WYN52" s="111"/>
      <c r="WYO52" s="111"/>
      <c r="WYP52" s="111"/>
      <c r="WYQ52" s="111"/>
      <c r="WYR52" s="111"/>
      <c r="WYS52" s="111"/>
      <c r="WYT52" s="111"/>
      <c r="WYU52" s="111"/>
      <c r="WYV52" s="111"/>
      <c r="WYW52" s="111"/>
      <c r="WYX52" s="111"/>
      <c r="WYY52" s="111"/>
      <c r="WYZ52" s="111"/>
      <c r="WZA52" s="111"/>
      <c r="WZB52" s="111"/>
      <c r="WZC52" s="111"/>
      <c r="WZD52" s="111"/>
      <c r="WZE52" s="111"/>
      <c r="WZF52" s="111"/>
      <c r="WZG52" s="111"/>
      <c r="WZH52" s="111"/>
      <c r="WZI52" s="111"/>
      <c r="WZJ52" s="111"/>
      <c r="WZK52" s="111"/>
      <c r="WZL52" s="111"/>
      <c r="WZM52" s="111"/>
      <c r="WZN52" s="111"/>
      <c r="WZO52" s="111"/>
      <c r="WZP52" s="111"/>
      <c r="WZQ52" s="111"/>
      <c r="WZR52" s="111"/>
      <c r="WZS52" s="111"/>
      <c r="WZT52" s="111"/>
      <c r="WZU52" s="111"/>
      <c r="WZV52" s="111"/>
      <c r="WZW52" s="111"/>
      <c r="WZX52" s="111"/>
      <c r="WZY52" s="111"/>
      <c r="WZZ52" s="111"/>
      <c r="XAA52" s="111"/>
      <c r="XAB52" s="111"/>
      <c r="XAC52" s="111"/>
      <c r="XAD52" s="111"/>
      <c r="XAE52" s="111"/>
      <c r="XAF52" s="111"/>
      <c r="XAG52" s="111"/>
      <c r="XAH52" s="111"/>
      <c r="XAI52" s="111"/>
      <c r="XAJ52" s="111"/>
      <c r="XAK52" s="111"/>
      <c r="XAL52" s="111"/>
      <c r="XAM52" s="111"/>
      <c r="XAN52" s="111"/>
      <c r="XAO52" s="111"/>
      <c r="XAP52" s="111"/>
      <c r="XAQ52" s="111"/>
      <c r="XAR52" s="111"/>
      <c r="XAS52" s="111"/>
      <c r="XAT52" s="111"/>
      <c r="XAU52" s="111"/>
      <c r="XAV52" s="111"/>
      <c r="XAW52" s="111"/>
      <c r="XAX52" s="111"/>
      <c r="XAY52" s="111"/>
      <c r="XAZ52" s="111"/>
      <c r="XBA52" s="111"/>
      <c r="XBB52" s="111"/>
      <c r="XBC52" s="111"/>
      <c r="XBD52" s="111"/>
      <c r="XBE52" s="111"/>
      <c r="XBF52" s="111"/>
      <c r="XBG52" s="111"/>
      <c r="XBH52" s="111"/>
      <c r="XBI52" s="111"/>
      <c r="XBJ52" s="111"/>
      <c r="XBK52" s="111"/>
      <c r="XBL52" s="111"/>
      <c r="XBM52" s="111"/>
      <c r="XBN52" s="111"/>
      <c r="XBO52" s="111"/>
      <c r="XBP52" s="111"/>
      <c r="XBQ52" s="111"/>
      <c r="XBR52" s="111"/>
      <c r="XBS52" s="111"/>
      <c r="XBT52" s="111"/>
      <c r="XBU52" s="111"/>
      <c r="XBV52" s="111"/>
      <c r="XBW52" s="111"/>
      <c r="XBX52" s="111"/>
      <c r="XBY52" s="111"/>
      <c r="XBZ52" s="111"/>
      <c r="XCA52" s="111"/>
      <c r="XCB52" s="111"/>
      <c r="XCC52" s="111"/>
      <c r="XCD52" s="111"/>
      <c r="XCE52" s="111"/>
      <c r="XCF52" s="111"/>
      <c r="XCG52" s="111"/>
      <c r="XCH52" s="111"/>
      <c r="XCI52" s="111"/>
      <c r="XCJ52" s="111"/>
      <c r="XCK52" s="111"/>
      <c r="XCL52" s="111"/>
      <c r="XCM52" s="111"/>
      <c r="XCN52" s="111"/>
      <c r="XCO52" s="111"/>
      <c r="XCP52" s="111"/>
      <c r="XCQ52" s="111"/>
      <c r="XCR52" s="111"/>
      <c r="XCS52" s="111"/>
      <c r="XCT52" s="111"/>
      <c r="XCU52" s="111"/>
      <c r="XCV52" s="111"/>
      <c r="XCW52" s="111"/>
      <c r="XCX52" s="111"/>
      <c r="XCY52" s="111"/>
      <c r="XCZ52" s="111"/>
      <c r="XDA52" s="111"/>
      <c r="XDB52" s="111"/>
      <c r="XDC52" s="111"/>
      <c r="XDD52" s="111"/>
      <c r="XDE52" s="111"/>
      <c r="XDF52" s="111"/>
      <c r="XDG52" s="111"/>
      <c r="XDH52" s="111"/>
      <c r="XDI52" s="111"/>
      <c r="XDJ52" s="111"/>
      <c r="XDK52" s="111"/>
      <c r="XDL52" s="111"/>
      <c r="XDM52" s="111"/>
      <c r="XDN52" s="111"/>
      <c r="XDO52" s="111"/>
      <c r="XDP52" s="111"/>
      <c r="XDQ52" s="111"/>
      <c r="XDR52" s="111"/>
      <c r="XDS52" s="111"/>
      <c r="XDT52" s="111"/>
      <c r="XDU52" s="111"/>
      <c r="XDV52" s="111"/>
      <c r="XDW52" s="111"/>
      <c r="XDX52" s="111"/>
      <c r="XDY52" s="111"/>
      <c r="XDZ52" s="111"/>
      <c r="XEA52" s="111"/>
      <c r="XEB52" s="111"/>
      <c r="XEC52" s="111"/>
      <c r="XED52" s="111"/>
      <c r="XEE52" s="111"/>
      <c r="XEF52" s="111"/>
      <c r="XEG52" s="111"/>
      <c r="XEH52" s="111"/>
      <c r="XEI52" s="111"/>
      <c r="XEJ52" s="111"/>
      <c r="XEK52" s="111"/>
      <c r="XEL52" s="111"/>
      <c r="XEM52" s="111"/>
      <c r="XEN52" s="111"/>
      <c r="XEO52" s="111"/>
      <c r="XEP52" s="111"/>
      <c r="XEQ52" s="111"/>
      <c r="XER52" s="111"/>
      <c r="XES52" s="111"/>
      <c r="XET52" s="111"/>
      <c r="XEU52" s="111"/>
      <c r="XEV52" s="111"/>
      <c r="XEW52" s="111"/>
      <c r="XEX52" s="111"/>
      <c r="XEY52" s="111"/>
      <c r="XEZ52" s="111"/>
      <c r="XFA52" s="111"/>
      <c r="XFB52" s="111"/>
      <c r="XFC52" s="111"/>
      <c r="XFD52" s="111"/>
    </row>
    <row r="53" s="140" customFormat="true" ht="14.25" hidden="false" customHeight="true" outlineLevel="0" collapsed="false">
      <c r="A53" s="142" t="n">
        <v>65</v>
      </c>
      <c r="B53" s="142" t="s">
        <v>81</v>
      </c>
      <c r="C53" s="143" t="n">
        <f aca="false">+C54</f>
        <v>3858070.21</v>
      </c>
      <c r="D53" s="143" t="n">
        <f aca="false">+D54</f>
        <v>3939188.65</v>
      </c>
      <c r="E53" s="144" t="n">
        <f aca="false">IFERROR(D53/C53,0)</f>
        <v>1.02102565157828</v>
      </c>
      <c r="F53" s="139"/>
      <c r="G53" s="139"/>
      <c r="WVN53" s="111"/>
      <c r="WVO53" s="111"/>
      <c r="WVP53" s="111"/>
      <c r="WVQ53" s="111"/>
      <c r="WVR53" s="111"/>
      <c r="WVS53" s="111"/>
      <c r="WVT53" s="111"/>
      <c r="WVU53" s="111"/>
      <c r="WVV53" s="111"/>
      <c r="WVW53" s="111"/>
      <c r="WVX53" s="111"/>
      <c r="WVY53" s="111"/>
      <c r="WVZ53" s="111"/>
      <c r="WWA53" s="111"/>
      <c r="WWB53" s="111"/>
      <c r="WWC53" s="111"/>
      <c r="WWD53" s="111"/>
      <c r="WWE53" s="111"/>
      <c r="WWF53" s="111"/>
      <c r="WWG53" s="111"/>
      <c r="WWH53" s="111"/>
      <c r="WWI53" s="111"/>
      <c r="WWJ53" s="111"/>
      <c r="WWK53" s="111"/>
      <c r="WWL53" s="111"/>
      <c r="WWM53" s="111"/>
      <c r="WWN53" s="111"/>
      <c r="WWO53" s="111"/>
      <c r="WWP53" s="111"/>
      <c r="WWQ53" s="111"/>
      <c r="WWR53" s="111"/>
      <c r="WWS53" s="111"/>
      <c r="WWT53" s="111"/>
      <c r="WWU53" s="111"/>
      <c r="WWV53" s="111"/>
      <c r="WWW53" s="111"/>
      <c r="WWX53" s="111"/>
      <c r="WWY53" s="111"/>
      <c r="WWZ53" s="111"/>
      <c r="WXA53" s="111"/>
      <c r="WXB53" s="111"/>
      <c r="WXC53" s="111"/>
      <c r="WXD53" s="111"/>
      <c r="WXE53" s="111"/>
      <c r="WXF53" s="111"/>
      <c r="WXG53" s="111"/>
      <c r="WXH53" s="111"/>
      <c r="WXI53" s="111"/>
      <c r="WXJ53" s="111"/>
      <c r="WXK53" s="111"/>
      <c r="WXL53" s="111"/>
      <c r="WXM53" s="111"/>
      <c r="WXN53" s="111"/>
      <c r="WXO53" s="111"/>
      <c r="WXP53" s="111"/>
      <c r="WXQ53" s="111"/>
      <c r="WXR53" s="111"/>
      <c r="WXS53" s="111"/>
      <c r="WXT53" s="111"/>
      <c r="WXU53" s="111"/>
      <c r="WXV53" s="111"/>
      <c r="WXW53" s="111"/>
      <c r="WXX53" s="111"/>
      <c r="WXY53" s="111"/>
      <c r="WXZ53" s="111"/>
      <c r="WYA53" s="111"/>
      <c r="WYB53" s="111"/>
      <c r="WYC53" s="111"/>
      <c r="WYD53" s="111"/>
      <c r="WYE53" s="111"/>
      <c r="WYF53" s="111"/>
      <c r="WYG53" s="111"/>
      <c r="WYH53" s="111"/>
      <c r="WYI53" s="111"/>
      <c r="WYJ53" s="111"/>
      <c r="WYK53" s="111"/>
      <c r="WYL53" s="111"/>
      <c r="WYM53" s="111"/>
      <c r="WYN53" s="111"/>
      <c r="WYO53" s="111"/>
      <c r="WYP53" s="111"/>
      <c r="WYQ53" s="111"/>
      <c r="WYR53" s="111"/>
      <c r="WYS53" s="111"/>
      <c r="WYT53" s="111"/>
      <c r="WYU53" s="111"/>
      <c r="WYV53" s="111"/>
      <c r="WYW53" s="111"/>
      <c r="WYX53" s="111"/>
      <c r="WYY53" s="111"/>
      <c r="WYZ53" s="111"/>
      <c r="WZA53" s="111"/>
      <c r="WZB53" s="111"/>
      <c r="WZC53" s="111"/>
      <c r="WZD53" s="111"/>
      <c r="WZE53" s="111"/>
      <c r="WZF53" s="111"/>
      <c r="WZG53" s="111"/>
      <c r="WZH53" s="111"/>
      <c r="WZI53" s="111"/>
      <c r="WZJ53" s="111"/>
      <c r="WZK53" s="111"/>
      <c r="WZL53" s="111"/>
      <c r="WZM53" s="111"/>
      <c r="WZN53" s="111"/>
      <c r="WZO53" s="111"/>
      <c r="WZP53" s="111"/>
      <c r="WZQ53" s="111"/>
      <c r="WZR53" s="111"/>
      <c r="WZS53" s="111"/>
      <c r="WZT53" s="111"/>
      <c r="WZU53" s="111"/>
      <c r="WZV53" s="111"/>
      <c r="WZW53" s="111"/>
      <c r="WZX53" s="111"/>
      <c r="WZY53" s="111"/>
      <c r="WZZ53" s="111"/>
      <c r="XAA53" s="111"/>
      <c r="XAB53" s="111"/>
      <c r="XAC53" s="111"/>
      <c r="XAD53" s="111"/>
      <c r="XAE53" s="111"/>
      <c r="XAF53" s="111"/>
      <c r="XAG53" s="111"/>
      <c r="XAH53" s="111"/>
      <c r="XAI53" s="111"/>
      <c r="XAJ53" s="111"/>
      <c r="XAK53" s="111"/>
      <c r="XAL53" s="111"/>
      <c r="XAM53" s="111"/>
      <c r="XAN53" s="111"/>
      <c r="XAO53" s="111"/>
      <c r="XAP53" s="111"/>
      <c r="XAQ53" s="111"/>
      <c r="XAR53" s="111"/>
      <c r="XAS53" s="111"/>
      <c r="XAT53" s="111"/>
      <c r="XAU53" s="111"/>
      <c r="XAV53" s="111"/>
      <c r="XAW53" s="111"/>
      <c r="XAX53" s="111"/>
      <c r="XAY53" s="111"/>
      <c r="XAZ53" s="111"/>
      <c r="XBA53" s="111"/>
      <c r="XBB53" s="111"/>
      <c r="XBC53" s="111"/>
      <c r="XBD53" s="111"/>
      <c r="XBE53" s="111"/>
      <c r="XBF53" s="111"/>
      <c r="XBG53" s="111"/>
      <c r="XBH53" s="111"/>
      <c r="XBI53" s="111"/>
      <c r="XBJ53" s="111"/>
      <c r="XBK53" s="111"/>
      <c r="XBL53" s="111"/>
      <c r="XBM53" s="111"/>
      <c r="XBN53" s="111"/>
      <c r="XBO53" s="111"/>
      <c r="XBP53" s="111"/>
      <c r="XBQ53" s="111"/>
      <c r="XBR53" s="111"/>
      <c r="XBS53" s="111"/>
      <c r="XBT53" s="111"/>
      <c r="XBU53" s="111"/>
      <c r="XBV53" s="111"/>
      <c r="XBW53" s="111"/>
      <c r="XBX53" s="111"/>
      <c r="XBY53" s="111"/>
      <c r="XBZ53" s="111"/>
      <c r="XCA53" s="111"/>
      <c r="XCB53" s="111"/>
      <c r="XCC53" s="111"/>
      <c r="XCD53" s="111"/>
      <c r="XCE53" s="111"/>
      <c r="XCF53" s="111"/>
      <c r="XCG53" s="111"/>
      <c r="XCH53" s="111"/>
      <c r="XCI53" s="111"/>
      <c r="XCJ53" s="111"/>
      <c r="XCK53" s="111"/>
      <c r="XCL53" s="111"/>
      <c r="XCM53" s="111"/>
      <c r="XCN53" s="111"/>
      <c r="XCO53" s="111"/>
      <c r="XCP53" s="111"/>
      <c r="XCQ53" s="111"/>
      <c r="XCR53" s="111"/>
      <c r="XCS53" s="111"/>
      <c r="XCT53" s="111"/>
      <c r="XCU53" s="111"/>
      <c r="XCV53" s="111"/>
      <c r="XCW53" s="111"/>
      <c r="XCX53" s="111"/>
      <c r="XCY53" s="111"/>
      <c r="XCZ53" s="111"/>
      <c r="XDA53" s="111"/>
      <c r="XDB53" s="111"/>
      <c r="XDC53" s="111"/>
      <c r="XDD53" s="111"/>
      <c r="XDE53" s="111"/>
      <c r="XDF53" s="111"/>
      <c r="XDG53" s="111"/>
      <c r="XDH53" s="111"/>
      <c r="XDI53" s="111"/>
      <c r="XDJ53" s="111"/>
      <c r="XDK53" s="111"/>
      <c r="XDL53" s="111"/>
      <c r="XDM53" s="111"/>
      <c r="XDN53" s="111"/>
      <c r="XDO53" s="111"/>
      <c r="XDP53" s="111"/>
      <c r="XDQ53" s="111"/>
      <c r="XDR53" s="111"/>
      <c r="XDS53" s="111"/>
      <c r="XDT53" s="111"/>
      <c r="XDU53" s="111"/>
      <c r="XDV53" s="111"/>
      <c r="XDW53" s="111"/>
      <c r="XDX53" s="111"/>
      <c r="XDY53" s="111"/>
      <c r="XDZ53" s="111"/>
      <c r="XEA53" s="111"/>
      <c r="XEB53" s="111"/>
      <c r="XEC53" s="111"/>
      <c r="XED53" s="111"/>
      <c r="XEE53" s="111"/>
      <c r="XEF53" s="111"/>
      <c r="XEG53" s="111"/>
      <c r="XEH53" s="111"/>
      <c r="XEI53" s="111"/>
      <c r="XEJ53" s="111"/>
      <c r="XEK53" s="111"/>
      <c r="XEL53" s="111"/>
      <c r="XEM53" s="111"/>
      <c r="XEN53" s="111"/>
      <c r="XEO53" s="111"/>
      <c r="XEP53" s="111"/>
      <c r="XEQ53" s="111"/>
      <c r="XER53" s="111"/>
      <c r="XES53" s="111"/>
      <c r="XET53" s="111"/>
      <c r="XEU53" s="111"/>
      <c r="XEV53" s="111"/>
      <c r="XEW53" s="111"/>
      <c r="XEX53" s="111"/>
      <c r="XEY53" s="111"/>
      <c r="XEZ53" s="111"/>
      <c r="XFA53" s="111"/>
      <c r="XFB53" s="111"/>
      <c r="XFC53" s="111"/>
      <c r="XFD53" s="111"/>
    </row>
    <row r="54" customFormat="false" ht="14.25" hidden="false" customHeight="true" outlineLevel="0" collapsed="false">
      <c r="A54" s="145" t="n">
        <v>652</v>
      </c>
      <c r="B54" s="146" t="s">
        <v>82</v>
      </c>
      <c r="C54" s="147" t="n">
        <f aca="false">SUM(C55:C55)</f>
        <v>3858070.21</v>
      </c>
      <c r="D54" s="147" t="n">
        <f aca="false">SUM(D55:D55)</f>
        <v>3939188.65</v>
      </c>
      <c r="E54" s="148" t="n">
        <f aca="false">IFERROR(D54/C54,0)</f>
        <v>1.02102565157828</v>
      </c>
    </row>
    <row r="55" s="154" customFormat="true" ht="14.25" hidden="false" customHeight="true" outlineLevel="0" collapsed="false">
      <c r="A55" s="149" t="n">
        <v>6526</v>
      </c>
      <c r="B55" s="150" t="s">
        <v>83</v>
      </c>
      <c r="C55" s="151" t="n">
        <v>3858070.21</v>
      </c>
      <c r="D55" s="151" t="n">
        <v>3939188.65</v>
      </c>
      <c r="E55" s="152" t="n">
        <f aca="false">IFERROR(D55/C55,0)</f>
        <v>1.02102565157828</v>
      </c>
      <c r="F55" s="153"/>
      <c r="G55" s="153"/>
      <c r="WVN55" s="111"/>
      <c r="WVO55" s="111"/>
      <c r="WVP55" s="111"/>
      <c r="WVQ55" s="111"/>
      <c r="WVR55" s="111"/>
      <c r="WVS55" s="111"/>
      <c r="WVT55" s="111"/>
      <c r="WVU55" s="111"/>
      <c r="WVV55" s="111"/>
      <c r="WVW55" s="111"/>
      <c r="WVX55" s="111"/>
      <c r="WVY55" s="111"/>
      <c r="WVZ55" s="111"/>
      <c r="WWA55" s="111"/>
      <c r="WWB55" s="111"/>
      <c r="WWC55" s="111"/>
      <c r="WWD55" s="111"/>
      <c r="WWE55" s="111"/>
      <c r="WWF55" s="111"/>
      <c r="WWG55" s="111"/>
      <c r="WWH55" s="111"/>
      <c r="WWI55" s="111"/>
      <c r="WWJ55" s="111"/>
      <c r="WWK55" s="111"/>
      <c r="WWL55" s="111"/>
      <c r="WWM55" s="111"/>
      <c r="WWN55" s="111"/>
      <c r="WWO55" s="111"/>
      <c r="WWP55" s="111"/>
      <c r="WWQ55" s="111"/>
      <c r="WWR55" s="111"/>
      <c r="WWS55" s="111"/>
      <c r="WWT55" s="111"/>
      <c r="WWU55" s="111"/>
      <c r="WWV55" s="111"/>
      <c r="WWW55" s="111"/>
      <c r="WWX55" s="111"/>
      <c r="WWY55" s="111"/>
      <c r="WWZ55" s="111"/>
      <c r="WXA55" s="111"/>
      <c r="WXB55" s="111"/>
      <c r="WXC55" s="111"/>
      <c r="WXD55" s="111"/>
      <c r="WXE55" s="111"/>
      <c r="WXF55" s="111"/>
      <c r="WXG55" s="111"/>
      <c r="WXH55" s="111"/>
      <c r="WXI55" s="111"/>
      <c r="WXJ55" s="111"/>
      <c r="WXK55" s="111"/>
      <c r="WXL55" s="111"/>
      <c r="WXM55" s="111"/>
      <c r="WXN55" s="111"/>
      <c r="WXO55" s="111"/>
      <c r="WXP55" s="111"/>
      <c r="WXQ55" s="111"/>
      <c r="WXR55" s="111"/>
      <c r="WXS55" s="111"/>
      <c r="WXT55" s="111"/>
      <c r="WXU55" s="111"/>
      <c r="WXV55" s="111"/>
      <c r="WXW55" s="111"/>
      <c r="WXX55" s="111"/>
      <c r="WXY55" s="111"/>
      <c r="WXZ55" s="111"/>
      <c r="WYA55" s="111"/>
      <c r="WYB55" s="111"/>
      <c r="WYC55" s="111"/>
      <c r="WYD55" s="111"/>
      <c r="WYE55" s="111"/>
      <c r="WYF55" s="111"/>
      <c r="WYG55" s="111"/>
      <c r="WYH55" s="111"/>
      <c r="WYI55" s="111"/>
      <c r="WYJ55" s="111"/>
      <c r="WYK55" s="111"/>
      <c r="WYL55" s="111"/>
      <c r="WYM55" s="111"/>
      <c r="WYN55" s="111"/>
      <c r="WYO55" s="111"/>
      <c r="WYP55" s="111"/>
      <c r="WYQ55" s="111"/>
      <c r="WYR55" s="111"/>
      <c r="WYS55" s="111"/>
      <c r="WYT55" s="111"/>
      <c r="WYU55" s="111"/>
      <c r="WYV55" s="111"/>
      <c r="WYW55" s="111"/>
      <c r="WYX55" s="111"/>
      <c r="WYY55" s="111"/>
      <c r="WYZ55" s="111"/>
      <c r="WZA55" s="111"/>
      <c r="WZB55" s="111"/>
      <c r="WZC55" s="111"/>
      <c r="WZD55" s="111"/>
      <c r="WZE55" s="111"/>
      <c r="WZF55" s="111"/>
      <c r="WZG55" s="111"/>
      <c r="WZH55" s="111"/>
      <c r="WZI55" s="111"/>
      <c r="WZJ55" s="111"/>
      <c r="WZK55" s="111"/>
      <c r="WZL55" s="111"/>
      <c r="WZM55" s="111"/>
      <c r="WZN55" s="111"/>
      <c r="WZO55" s="111"/>
      <c r="WZP55" s="111"/>
      <c r="WZQ55" s="111"/>
      <c r="WZR55" s="111"/>
      <c r="WZS55" s="111"/>
      <c r="WZT55" s="111"/>
      <c r="WZU55" s="111"/>
      <c r="WZV55" s="111"/>
      <c r="WZW55" s="111"/>
      <c r="WZX55" s="111"/>
      <c r="WZY55" s="111"/>
      <c r="WZZ55" s="111"/>
      <c r="XAA55" s="111"/>
      <c r="XAB55" s="111"/>
      <c r="XAC55" s="111"/>
      <c r="XAD55" s="111"/>
      <c r="XAE55" s="111"/>
      <c r="XAF55" s="111"/>
      <c r="XAG55" s="111"/>
      <c r="XAH55" s="111"/>
      <c r="XAI55" s="111"/>
      <c r="XAJ55" s="111"/>
      <c r="XAK55" s="111"/>
      <c r="XAL55" s="111"/>
      <c r="XAM55" s="111"/>
      <c r="XAN55" s="111"/>
      <c r="XAO55" s="111"/>
      <c r="XAP55" s="111"/>
      <c r="XAQ55" s="111"/>
      <c r="XAR55" s="111"/>
      <c r="XAS55" s="111"/>
      <c r="XAT55" s="111"/>
      <c r="XAU55" s="111"/>
      <c r="XAV55" s="111"/>
      <c r="XAW55" s="111"/>
      <c r="XAX55" s="111"/>
      <c r="XAY55" s="111"/>
      <c r="XAZ55" s="111"/>
      <c r="XBA55" s="111"/>
      <c r="XBB55" s="111"/>
      <c r="XBC55" s="111"/>
      <c r="XBD55" s="111"/>
      <c r="XBE55" s="111"/>
      <c r="XBF55" s="111"/>
      <c r="XBG55" s="111"/>
      <c r="XBH55" s="111"/>
      <c r="XBI55" s="111"/>
      <c r="XBJ55" s="111"/>
      <c r="XBK55" s="111"/>
      <c r="XBL55" s="111"/>
      <c r="XBM55" s="111"/>
      <c r="XBN55" s="111"/>
      <c r="XBO55" s="111"/>
      <c r="XBP55" s="111"/>
      <c r="XBQ55" s="111"/>
      <c r="XBR55" s="111"/>
      <c r="XBS55" s="111"/>
      <c r="XBT55" s="111"/>
      <c r="XBU55" s="111"/>
      <c r="XBV55" s="111"/>
      <c r="XBW55" s="111"/>
      <c r="XBX55" s="111"/>
      <c r="XBY55" s="111"/>
      <c r="XBZ55" s="111"/>
      <c r="XCA55" s="111"/>
      <c r="XCB55" s="111"/>
      <c r="XCC55" s="111"/>
      <c r="XCD55" s="111"/>
      <c r="XCE55" s="111"/>
      <c r="XCF55" s="111"/>
      <c r="XCG55" s="111"/>
      <c r="XCH55" s="111"/>
      <c r="XCI55" s="111"/>
      <c r="XCJ55" s="111"/>
      <c r="XCK55" s="111"/>
      <c r="XCL55" s="111"/>
      <c r="XCM55" s="111"/>
      <c r="XCN55" s="111"/>
      <c r="XCO55" s="111"/>
      <c r="XCP55" s="111"/>
      <c r="XCQ55" s="111"/>
      <c r="XCR55" s="111"/>
      <c r="XCS55" s="111"/>
      <c r="XCT55" s="111"/>
      <c r="XCU55" s="111"/>
      <c r="XCV55" s="111"/>
      <c r="XCW55" s="111"/>
      <c r="XCX55" s="111"/>
      <c r="XCY55" s="111"/>
      <c r="XCZ55" s="111"/>
      <c r="XDA55" s="111"/>
      <c r="XDB55" s="111"/>
      <c r="XDC55" s="111"/>
      <c r="XDD55" s="111"/>
      <c r="XDE55" s="111"/>
      <c r="XDF55" s="111"/>
      <c r="XDG55" s="111"/>
      <c r="XDH55" s="111"/>
      <c r="XDI55" s="111"/>
      <c r="XDJ55" s="111"/>
      <c r="XDK55" s="111"/>
      <c r="XDL55" s="111"/>
      <c r="XDM55" s="111"/>
      <c r="XDN55" s="111"/>
      <c r="XDO55" s="111"/>
      <c r="XDP55" s="111"/>
      <c r="XDQ55" s="111"/>
      <c r="XDR55" s="111"/>
      <c r="XDS55" s="111"/>
      <c r="XDT55" s="111"/>
      <c r="XDU55" s="111"/>
      <c r="XDV55" s="111"/>
      <c r="XDW55" s="111"/>
      <c r="XDX55" s="111"/>
      <c r="XDY55" s="111"/>
      <c r="XDZ55" s="111"/>
      <c r="XEA55" s="111"/>
      <c r="XEB55" s="111"/>
      <c r="XEC55" s="111"/>
      <c r="XED55" s="111"/>
      <c r="XEE55" s="111"/>
      <c r="XEF55" s="111"/>
      <c r="XEG55" s="111"/>
      <c r="XEH55" s="111"/>
      <c r="XEI55" s="111"/>
      <c r="XEJ55" s="111"/>
      <c r="XEK55" s="111"/>
      <c r="XEL55" s="111"/>
      <c r="XEM55" s="111"/>
      <c r="XEN55" s="111"/>
      <c r="XEO55" s="111"/>
      <c r="XEP55" s="111"/>
      <c r="XEQ55" s="111"/>
      <c r="XER55" s="111"/>
      <c r="XES55" s="111"/>
      <c r="XET55" s="111"/>
      <c r="XEU55" s="111"/>
      <c r="XEV55" s="111"/>
      <c r="XEW55" s="111"/>
      <c r="XEX55" s="111"/>
      <c r="XEY55" s="111"/>
      <c r="XEZ55" s="111"/>
      <c r="XFA55" s="111"/>
      <c r="XFB55" s="111"/>
      <c r="XFC55" s="111"/>
      <c r="XFD55" s="111"/>
    </row>
    <row r="56" customFormat="false" ht="15.75" hidden="false" customHeight="false" outlineLevel="0" collapsed="false">
      <c r="A56" s="155" t="s">
        <v>64</v>
      </c>
      <c r="B56" s="155"/>
      <c r="C56" s="156" t="n">
        <f aca="false">+C53</f>
        <v>3858070.21</v>
      </c>
      <c r="D56" s="156" t="n">
        <f aca="false">+D53</f>
        <v>3939188.65</v>
      </c>
      <c r="E56" s="157" t="n">
        <f aca="false">IFERROR(D56/C56,0)</f>
        <v>1.02102565157828</v>
      </c>
    </row>
    <row r="57" s="49" customFormat="true" ht="15.75" hidden="false" customHeight="false" outlineLevel="0" collapsed="false">
      <c r="A57" s="132" t="s">
        <v>84</v>
      </c>
      <c r="B57" s="133"/>
      <c r="C57" s="133"/>
      <c r="D57" s="133"/>
      <c r="E57" s="134"/>
      <c r="F57" s="135"/>
      <c r="WVN57" s="111"/>
      <c r="WVO57" s="111"/>
      <c r="WVP57" s="111"/>
      <c r="WVQ57" s="111"/>
      <c r="WVR57" s="111"/>
      <c r="WVS57" s="111"/>
      <c r="WVT57" s="111"/>
      <c r="WVU57" s="111"/>
      <c r="WVV57" s="111"/>
      <c r="WVW57" s="111"/>
      <c r="WVX57" s="111"/>
      <c r="WVY57" s="111"/>
      <c r="WVZ57" s="111"/>
      <c r="WWA57" s="111"/>
      <c r="WWB57" s="111"/>
      <c r="WWC57" s="111"/>
      <c r="WWD57" s="111"/>
      <c r="WWE57" s="111"/>
      <c r="WWF57" s="111"/>
      <c r="WWG57" s="111"/>
      <c r="WWH57" s="111"/>
      <c r="WWI57" s="111"/>
      <c r="WWJ57" s="111"/>
      <c r="WWK57" s="111"/>
      <c r="WWL57" s="111"/>
      <c r="WWM57" s="111"/>
      <c r="WWN57" s="111"/>
      <c r="WWO57" s="111"/>
      <c r="WWP57" s="111"/>
      <c r="WWQ57" s="111"/>
      <c r="WWR57" s="111"/>
      <c r="WWS57" s="111"/>
      <c r="WWT57" s="111"/>
      <c r="WWU57" s="111"/>
      <c r="WWV57" s="111"/>
      <c r="WWW57" s="111"/>
      <c r="WWX57" s="111"/>
      <c r="WWY57" s="111"/>
      <c r="WWZ57" s="111"/>
      <c r="WXA57" s="111"/>
      <c r="WXB57" s="111"/>
      <c r="WXC57" s="111"/>
      <c r="WXD57" s="111"/>
      <c r="WXE57" s="111"/>
      <c r="WXF57" s="111"/>
      <c r="WXG57" s="111"/>
      <c r="WXH57" s="111"/>
      <c r="WXI57" s="111"/>
      <c r="WXJ57" s="111"/>
      <c r="WXK57" s="111"/>
      <c r="WXL57" s="111"/>
      <c r="WXM57" s="111"/>
      <c r="WXN57" s="111"/>
      <c r="WXO57" s="111"/>
      <c r="WXP57" s="111"/>
      <c r="WXQ57" s="111"/>
      <c r="WXR57" s="111"/>
      <c r="WXS57" s="111"/>
      <c r="WXT57" s="111"/>
      <c r="WXU57" s="111"/>
      <c r="WXV57" s="111"/>
      <c r="WXW57" s="111"/>
      <c r="WXX57" s="111"/>
      <c r="WXY57" s="111"/>
      <c r="WXZ57" s="111"/>
      <c r="WYA57" s="111"/>
      <c r="WYB57" s="111"/>
      <c r="WYC57" s="111"/>
      <c r="WYD57" s="111"/>
      <c r="WYE57" s="111"/>
      <c r="WYF57" s="111"/>
      <c r="WYG57" s="111"/>
      <c r="WYH57" s="111"/>
      <c r="WYI57" s="111"/>
      <c r="WYJ57" s="111"/>
      <c r="WYK57" s="111"/>
      <c r="WYL57" s="111"/>
      <c r="WYM57" s="111"/>
      <c r="WYN57" s="111"/>
      <c r="WYO57" s="111"/>
      <c r="WYP57" s="111"/>
      <c r="WYQ57" s="111"/>
      <c r="WYR57" s="111"/>
      <c r="WYS57" s="111"/>
      <c r="WYT57" s="111"/>
      <c r="WYU57" s="111"/>
      <c r="WYV57" s="111"/>
      <c r="WYW57" s="111"/>
      <c r="WYX57" s="111"/>
      <c r="WYY57" s="111"/>
      <c r="WYZ57" s="111"/>
      <c r="WZA57" s="111"/>
      <c r="WZB57" s="111"/>
      <c r="WZC57" s="111"/>
      <c r="WZD57" s="111"/>
      <c r="WZE57" s="111"/>
      <c r="WZF57" s="111"/>
      <c r="WZG57" s="111"/>
      <c r="WZH57" s="111"/>
      <c r="WZI57" s="111"/>
      <c r="WZJ57" s="111"/>
      <c r="WZK57" s="111"/>
      <c r="WZL57" s="111"/>
      <c r="WZM57" s="111"/>
      <c r="WZN57" s="111"/>
      <c r="WZO57" s="111"/>
      <c r="WZP57" s="111"/>
      <c r="WZQ57" s="111"/>
      <c r="WZR57" s="111"/>
      <c r="WZS57" s="111"/>
      <c r="WZT57" s="111"/>
      <c r="WZU57" s="111"/>
      <c r="WZV57" s="111"/>
      <c r="WZW57" s="111"/>
      <c r="WZX57" s="111"/>
      <c r="WZY57" s="111"/>
      <c r="WZZ57" s="111"/>
      <c r="XAA57" s="111"/>
      <c r="XAB57" s="111"/>
      <c r="XAC57" s="111"/>
      <c r="XAD57" s="111"/>
      <c r="XAE57" s="111"/>
      <c r="XAF57" s="111"/>
      <c r="XAG57" s="111"/>
      <c r="XAH57" s="111"/>
      <c r="XAI57" s="111"/>
      <c r="XAJ57" s="111"/>
      <c r="XAK57" s="111"/>
      <c r="XAL57" s="111"/>
      <c r="XAM57" s="111"/>
      <c r="XAN57" s="111"/>
      <c r="XAO57" s="111"/>
      <c r="XAP57" s="111"/>
      <c r="XAQ57" s="111"/>
      <c r="XAR57" s="111"/>
      <c r="XAS57" s="111"/>
      <c r="XAT57" s="111"/>
      <c r="XAU57" s="111"/>
      <c r="XAV57" s="111"/>
      <c r="XAW57" s="111"/>
      <c r="XAX57" s="111"/>
      <c r="XAY57" s="111"/>
      <c r="XAZ57" s="111"/>
      <c r="XBA57" s="111"/>
      <c r="XBB57" s="111"/>
      <c r="XBC57" s="111"/>
      <c r="XBD57" s="111"/>
      <c r="XBE57" s="111"/>
      <c r="XBF57" s="111"/>
      <c r="XBG57" s="111"/>
      <c r="XBH57" s="111"/>
      <c r="XBI57" s="111"/>
      <c r="XBJ57" s="111"/>
      <c r="XBK57" s="111"/>
      <c r="XBL57" s="111"/>
      <c r="XBM57" s="111"/>
      <c r="XBN57" s="111"/>
      <c r="XBO57" s="111"/>
      <c r="XBP57" s="111"/>
      <c r="XBQ57" s="111"/>
      <c r="XBR57" s="111"/>
      <c r="XBS57" s="111"/>
      <c r="XBT57" s="111"/>
      <c r="XBU57" s="111"/>
      <c r="XBV57" s="111"/>
      <c r="XBW57" s="111"/>
      <c r="XBX57" s="111"/>
      <c r="XBY57" s="111"/>
      <c r="XBZ57" s="111"/>
      <c r="XCA57" s="111"/>
      <c r="XCB57" s="111"/>
      <c r="XCC57" s="111"/>
      <c r="XCD57" s="111"/>
      <c r="XCE57" s="111"/>
      <c r="XCF57" s="111"/>
      <c r="XCG57" s="111"/>
      <c r="XCH57" s="111"/>
      <c r="XCI57" s="111"/>
      <c r="XCJ57" s="111"/>
      <c r="XCK57" s="111"/>
      <c r="XCL57" s="111"/>
      <c r="XCM57" s="111"/>
      <c r="XCN57" s="111"/>
      <c r="XCO57" s="111"/>
      <c r="XCP57" s="111"/>
      <c r="XCQ57" s="111"/>
      <c r="XCR57" s="111"/>
      <c r="XCS57" s="111"/>
      <c r="XCT57" s="111"/>
      <c r="XCU57" s="111"/>
      <c r="XCV57" s="111"/>
      <c r="XCW57" s="111"/>
      <c r="XCX57" s="111"/>
      <c r="XCY57" s="111"/>
      <c r="XCZ57" s="111"/>
      <c r="XDA57" s="111"/>
      <c r="XDB57" s="111"/>
      <c r="XDC57" s="111"/>
      <c r="XDD57" s="111"/>
      <c r="XDE57" s="111"/>
      <c r="XDF57" s="111"/>
      <c r="XDG57" s="111"/>
      <c r="XDH57" s="111"/>
      <c r="XDI57" s="111"/>
      <c r="XDJ57" s="111"/>
      <c r="XDK57" s="111"/>
      <c r="XDL57" s="111"/>
      <c r="XDM57" s="111"/>
      <c r="XDN57" s="111"/>
      <c r="XDO57" s="111"/>
      <c r="XDP57" s="111"/>
      <c r="XDQ57" s="111"/>
      <c r="XDR57" s="111"/>
      <c r="XDS57" s="111"/>
      <c r="XDT57" s="111"/>
      <c r="XDU57" s="111"/>
      <c r="XDV57" s="111"/>
      <c r="XDW57" s="111"/>
      <c r="XDX57" s="111"/>
      <c r="XDY57" s="111"/>
      <c r="XDZ57" s="111"/>
      <c r="XEA57" s="111"/>
      <c r="XEB57" s="111"/>
      <c r="XEC57" s="111"/>
      <c r="XED57" s="111"/>
      <c r="XEE57" s="111"/>
      <c r="XEF57" s="111"/>
      <c r="XEG57" s="111"/>
      <c r="XEH57" s="111"/>
      <c r="XEI57" s="111"/>
      <c r="XEJ57" s="111"/>
      <c r="XEK57" s="111"/>
      <c r="XEL57" s="111"/>
      <c r="XEM57" s="111"/>
      <c r="XEN57" s="111"/>
      <c r="XEO57" s="111"/>
      <c r="XEP57" s="111"/>
      <c r="XEQ57" s="111"/>
      <c r="XER57" s="111"/>
      <c r="XES57" s="111"/>
      <c r="XET57" s="111"/>
      <c r="XEU57" s="111"/>
      <c r="XEV57" s="111"/>
      <c r="XEW57" s="111"/>
      <c r="XEX57" s="111"/>
      <c r="XEY57" s="111"/>
      <c r="XEZ57" s="111"/>
      <c r="XFA57" s="111"/>
      <c r="XFB57" s="111"/>
      <c r="XFC57" s="111"/>
      <c r="XFD57" s="111"/>
    </row>
    <row r="58" s="140" customFormat="true" ht="20.25" hidden="false" customHeight="true" outlineLevel="0" collapsed="false">
      <c r="A58" s="136" t="s">
        <v>55</v>
      </c>
      <c r="B58" s="137" t="s">
        <v>56</v>
      </c>
      <c r="C58" s="137" t="s">
        <v>57</v>
      </c>
      <c r="D58" s="137" t="s">
        <v>58</v>
      </c>
      <c r="E58" s="173" t="s">
        <v>59</v>
      </c>
      <c r="F58" s="139"/>
      <c r="G58" s="139"/>
      <c r="WVN58" s="111"/>
      <c r="WVO58" s="111"/>
      <c r="WVP58" s="111"/>
      <c r="WVQ58" s="111"/>
      <c r="WVR58" s="111"/>
      <c r="WVS58" s="111"/>
      <c r="WVT58" s="111"/>
      <c r="WVU58" s="111"/>
      <c r="WVV58" s="111"/>
      <c r="WVW58" s="111"/>
      <c r="WVX58" s="111"/>
      <c r="WVY58" s="111"/>
      <c r="WVZ58" s="111"/>
      <c r="WWA58" s="111"/>
      <c r="WWB58" s="111"/>
      <c r="WWC58" s="111"/>
      <c r="WWD58" s="111"/>
      <c r="WWE58" s="111"/>
      <c r="WWF58" s="111"/>
      <c r="WWG58" s="111"/>
      <c r="WWH58" s="111"/>
      <c r="WWI58" s="111"/>
      <c r="WWJ58" s="111"/>
      <c r="WWK58" s="111"/>
      <c r="WWL58" s="111"/>
      <c r="WWM58" s="111"/>
      <c r="WWN58" s="111"/>
      <c r="WWO58" s="111"/>
      <c r="WWP58" s="111"/>
      <c r="WWQ58" s="111"/>
      <c r="WWR58" s="111"/>
      <c r="WWS58" s="111"/>
      <c r="WWT58" s="111"/>
      <c r="WWU58" s="111"/>
      <c r="WWV58" s="111"/>
      <c r="WWW58" s="111"/>
      <c r="WWX58" s="111"/>
      <c r="WWY58" s="111"/>
      <c r="WWZ58" s="111"/>
      <c r="WXA58" s="111"/>
      <c r="WXB58" s="111"/>
      <c r="WXC58" s="111"/>
      <c r="WXD58" s="111"/>
      <c r="WXE58" s="111"/>
      <c r="WXF58" s="111"/>
      <c r="WXG58" s="111"/>
      <c r="WXH58" s="111"/>
      <c r="WXI58" s="111"/>
      <c r="WXJ58" s="111"/>
      <c r="WXK58" s="111"/>
      <c r="WXL58" s="111"/>
      <c r="WXM58" s="111"/>
      <c r="WXN58" s="111"/>
      <c r="WXO58" s="111"/>
      <c r="WXP58" s="111"/>
      <c r="WXQ58" s="111"/>
      <c r="WXR58" s="111"/>
      <c r="WXS58" s="111"/>
      <c r="WXT58" s="111"/>
      <c r="WXU58" s="111"/>
      <c r="WXV58" s="111"/>
      <c r="WXW58" s="111"/>
      <c r="WXX58" s="111"/>
      <c r="WXY58" s="111"/>
      <c r="WXZ58" s="111"/>
      <c r="WYA58" s="111"/>
      <c r="WYB58" s="111"/>
      <c r="WYC58" s="111"/>
      <c r="WYD58" s="111"/>
      <c r="WYE58" s="111"/>
      <c r="WYF58" s="111"/>
      <c r="WYG58" s="111"/>
      <c r="WYH58" s="111"/>
      <c r="WYI58" s="111"/>
      <c r="WYJ58" s="111"/>
      <c r="WYK58" s="111"/>
      <c r="WYL58" s="111"/>
      <c r="WYM58" s="111"/>
      <c r="WYN58" s="111"/>
      <c r="WYO58" s="111"/>
      <c r="WYP58" s="111"/>
      <c r="WYQ58" s="111"/>
      <c r="WYR58" s="111"/>
      <c r="WYS58" s="111"/>
      <c r="WYT58" s="111"/>
      <c r="WYU58" s="111"/>
      <c r="WYV58" s="111"/>
      <c r="WYW58" s="111"/>
      <c r="WYX58" s="111"/>
      <c r="WYY58" s="111"/>
      <c r="WYZ58" s="111"/>
      <c r="WZA58" s="111"/>
      <c r="WZB58" s="111"/>
      <c r="WZC58" s="111"/>
      <c r="WZD58" s="111"/>
      <c r="WZE58" s="111"/>
      <c r="WZF58" s="111"/>
      <c r="WZG58" s="111"/>
      <c r="WZH58" s="111"/>
      <c r="WZI58" s="111"/>
      <c r="WZJ58" s="111"/>
      <c r="WZK58" s="111"/>
      <c r="WZL58" s="111"/>
      <c r="WZM58" s="111"/>
      <c r="WZN58" s="111"/>
      <c r="WZO58" s="111"/>
      <c r="WZP58" s="111"/>
      <c r="WZQ58" s="111"/>
      <c r="WZR58" s="111"/>
      <c r="WZS58" s="111"/>
      <c r="WZT58" s="111"/>
      <c r="WZU58" s="111"/>
      <c r="WZV58" s="111"/>
      <c r="WZW58" s="111"/>
      <c r="WZX58" s="111"/>
      <c r="WZY58" s="111"/>
      <c r="WZZ58" s="111"/>
      <c r="XAA58" s="111"/>
      <c r="XAB58" s="111"/>
      <c r="XAC58" s="111"/>
      <c r="XAD58" s="111"/>
      <c r="XAE58" s="111"/>
      <c r="XAF58" s="111"/>
      <c r="XAG58" s="111"/>
      <c r="XAH58" s="111"/>
      <c r="XAI58" s="111"/>
      <c r="XAJ58" s="111"/>
      <c r="XAK58" s="111"/>
      <c r="XAL58" s="111"/>
      <c r="XAM58" s="111"/>
      <c r="XAN58" s="111"/>
      <c r="XAO58" s="111"/>
      <c r="XAP58" s="111"/>
      <c r="XAQ58" s="111"/>
      <c r="XAR58" s="111"/>
      <c r="XAS58" s="111"/>
      <c r="XAT58" s="111"/>
      <c r="XAU58" s="111"/>
      <c r="XAV58" s="111"/>
      <c r="XAW58" s="111"/>
      <c r="XAX58" s="111"/>
      <c r="XAY58" s="111"/>
      <c r="XAZ58" s="111"/>
      <c r="XBA58" s="111"/>
      <c r="XBB58" s="111"/>
      <c r="XBC58" s="111"/>
      <c r="XBD58" s="111"/>
      <c r="XBE58" s="111"/>
      <c r="XBF58" s="111"/>
      <c r="XBG58" s="111"/>
      <c r="XBH58" s="111"/>
      <c r="XBI58" s="111"/>
      <c r="XBJ58" s="111"/>
      <c r="XBK58" s="111"/>
      <c r="XBL58" s="111"/>
      <c r="XBM58" s="111"/>
      <c r="XBN58" s="111"/>
      <c r="XBO58" s="111"/>
      <c r="XBP58" s="111"/>
      <c r="XBQ58" s="111"/>
      <c r="XBR58" s="111"/>
      <c r="XBS58" s="111"/>
      <c r="XBT58" s="111"/>
      <c r="XBU58" s="111"/>
      <c r="XBV58" s="111"/>
      <c r="XBW58" s="111"/>
      <c r="XBX58" s="111"/>
      <c r="XBY58" s="111"/>
      <c r="XBZ58" s="111"/>
      <c r="XCA58" s="111"/>
      <c r="XCB58" s="111"/>
      <c r="XCC58" s="111"/>
      <c r="XCD58" s="111"/>
      <c r="XCE58" s="111"/>
      <c r="XCF58" s="111"/>
      <c r="XCG58" s="111"/>
      <c r="XCH58" s="111"/>
      <c r="XCI58" s="111"/>
      <c r="XCJ58" s="111"/>
      <c r="XCK58" s="111"/>
      <c r="XCL58" s="111"/>
      <c r="XCM58" s="111"/>
      <c r="XCN58" s="111"/>
      <c r="XCO58" s="111"/>
      <c r="XCP58" s="111"/>
      <c r="XCQ58" s="111"/>
      <c r="XCR58" s="111"/>
      <c r="XCS58" s="111"/>
      <c r="XCT58" s="111"/>
      <c r="XCU58" s="111"/>
      <c r="XCV58" s="111"/>
      <c r="XCW58" s="111"/>
      <c r="XCX58" s="111"/>
      <c r="XCY58" s="111"/>
      <c r="XCZ58" s="111"/>
      <c r="XDA58" s="111"/>
      <c r="XDB58" s="111"/>
      <c r="XDC58" s="111"/>
      <c r="XDD58" s="111"/>
      <c r="XDE58" s="111"/>
      <c r="XDF58" s="111"/>
      <c r="XDG58" s="111"/>
      <c r="XDH58" s="111"/>
      <c r="XDI58" s="111"/>
      <c r="XDJ58" s="111"/>
      <c r="XDK58" s="111"/>
      <c r="XDL58" s="111"/>
      <c r="XDM58" s="111"/>
      <c r="XDN58" s="111"/>
      <c r="XDO58" s="111"/>
      <c r="XDP58" s="111"/>
      <c r="XDQ58" s="111"/>
      <c r="XDR58" s="111"/>
      <c r="XDS58" s="111"/>
      <c r="XDT58" s="111"/>
      <c r="XDU58" s="111"/>
      <c r="XDV58" s="111"/>
      <c r="XDW58" s="111"/>
      <c r="XDX58" s="111"/>
      <c r="XDY58" s="111"/>
      <c r="XDZ58" s="111"/>
      <c r="XEA58" s="111"/>
      <c r="XEB58" s="111"/>
      <c r="XEC58" s="111"/>
      <c r="XED58" s="111"/>
      <c r="XEE58" s="111"/>
      <c r="XEF58" s="111"/>
      <c r="XEG58" s="111"/>
      <c r="XEH58" s="111"/>
      <c r="XEI58" s="111"/>
      <c r="XEJ58" s="111"/>
      <c r="XEK58" s="111"/>
      <c r="XEL58" s="111"/>
      <c r="XEM58" s="111"/>
      <c r="XEN58" s="111"/>
      <c r="XEO58" s="111"/>
      <c r="XEP58" s="111"/>
      <c r="XEQ58" s="111"/>
      <c r="XER58" s="111"/>
      <c r="XES58" s="111"/>
      <c r="XET58" s="111"/>
      <c r="XEU58" s="111"/>
      <c r="XEV58" s="111"/>
      <c r="XEW58" s="111"/>
      <c r="XEX58" s="111"/>
      <c r="XEY58" s="111"/>
      <c r="XEZ58" s="111"/>
      <c r="XFA58" s="111"/>
      <c r="XFB58" s="111"/>
      <c r="XFC58" s="111"/>
      <c r="XFD58" s="111"/>
    </row>
    <row r="59" s="140" customFormat="true" ht="14.25" hidden="false" customHeight="true" outlineLevel="0" collapsed="false">
      <c r="A59" s="142" t="n">
        <v>65</v>
      </c>
      <c r="B59" s="142" t="s">
        <v>81</v>
      </c>
      <c r="C59" s="143" t="n">
        <f aca="false">+C60</f>
        <v>67837.11</v>
      </c>
      <c r="D59" s="143" t="n">
        <f aca="false">+D60</f>
        <v>0</v>
      </c>
      <c r="E59" s="144" t="n">
        <f aca="false">IFERROR(D59/C59,0)</f>
        <v>0</v>
      </c>
      <c r="F59" s="139"/>
      <c r="G59" s="139"/>
      <c r="WVN59" s="111"/>
      <c r="WVO59" s="111"/>
      <c r="WVP59" s="111"/>
      <c r="WVQ59" s="111"/>
      <c r="WVR59" s="111"/>
      <c r="WVS59" s="111"/>
      <c r="WVT59" s="111"/>
      <c r="WVU59" s="111"/>
      <c r="WVV59" s="111"/>
      <c r="WVW59" s="111"/>
      <c r="WVX59" s="111"/>
      <c r="WVY59" s="111"/>
      <c r="WVZ59" s="111"/>
      <c r="WWA59" s="111"/>
      <c r="WWB59" s="111"/>
      <c r="WWC59" s="111"/>
      <c r="WWD59" s="111"/>
      <c r="WWE59" s="111"/>
      <c r="WWF59" s="111"/>
      <c r="WWG59" s="111"/>
      <c r="WWH59" s="111"/>
      <c r="WWI59" s="111"/>
      <c r="WWJ59" s="111"/>
      <c r="WWK59" s="111"/>
      <c r="WWL59" s="111"/>
      <c r="WWM59" s="111"/>
      <c r="WWN59" s="111"/>
      <c r="WWO59" s="111"/>
      <c r="WWP59" s="111"/>
      <c r="WWQ59" s="111"/>
      <c r="WWR59" s="111"/>
      <c r="WWS59" s="111"/>
      <c r="WWT59" s="111"/>
      <c r="WWU59" s="111"/>
      <c r="WWV59" s="111"/>
      <c r="WWW59" s="111"/>
      <c r="WWX59" s="111"/>
      <c r="WWY59" s="111"/>
      <c r="WWZ59" s="111"/>
      <c r="WXA59" s="111"/>
      <c r="WXB59" s="111"/>
      <c r="WXC59" s="111"/>
      <c r="WXD59" s="111"/>
      <c r="WXE59" s="111"/>
      <c r="WXF59" s="111"/>
      <c r="WXG59" s="111"/>
      <c r="WXH59" s="111"/>
      <c r="WXI59" s="111"/>
      <c r="WXJ59" s="111"/>
      <c r="WXK59" s="111"/>
      <c r="WXL59" s="111"/>
      <c r="WXM59" s="111"/>
      <c r="WXN59" s="111"/>
      <c r="WXO59" s="111"/>
      <c r="WXP59" s="111"/>
      <c r="WXQ59" s="111"/>
      <c r="WXR59" s="111"/>
      <c r="WXS59" s="111"/>
      <c r="WXT59" s="111"/>
      <c r="WXU59" s="111"/>
      <c r="WXV59" s="111"/>
      <c r="WXW59" s="111"/>
      <c r="WXX59" s="111"/>
      <c r="WXY59" s="111"/>
      <c r="WXZ59" s="111"/>
      <c r="WYA59" s="111"/>
      <c r="WYB59" s="111"/>
      <c r="WYC59" s="111"/>
      <c r="WYD59" s="111"/>
      <c r="WYE59" s="111"/>
      <c r="WYF59" s="111"/>
      <c r="WYG59" s="111"/>
      <c r="WYH59" s="111"/>
      <c r="WYI59" s="111"/>
      <c r="WYJ59" s="111"/>
      <c r="WYK59" s="111"/>
      <c r="WYL59" s="111"/>
      <c r="WYM59" s="111"/>
      <c r="WYN59" s="111"/>
      <c r="WYO59" s="111"/>
      <c r="WYP59" s="111"/>
      <c r="WYQ59" s="111"/>
      <c r="WYR59" s="111"/>
      <c r="WYS59" s="111"/>
      <c r="WYT59" s="111"/>
      <c r="WYU59" s="111"/>
      <c r="WYV59" s="111"/>
      <c r="WYW59" s="111"/>
      <c r="WYX59" s="111"/>
      <c r="WYY59" s="111"/>
      <c r="WYZ59" s="111"/>
      <c r="WZA59" s="111"/>
      <c r="WZB59" s="111"/>
      <c r="WZC59" s="111"/>
      <c r="WZD59" s="111"/>
      <c r="WZE59" s="111"/>
      <c r="WZF59" s="111"/>
      <c r="WZG59" s="111"/>
      <c r="WZH59" s="111"/>
      <c r="WZI59" s="111"/>
      <c r="WZJ59" s="111"/>
      <c r="WZK59" s="111"/>
      <c r="WZL59" s="111"/>
      <c r="WZM59" s="111"/>
      <c r="WZN59" s="111"/>
      <c r="WZO59" s="111"/>
      <c r="WZP59" s="111"/>
      <c r="WZQ59" s="111"/>
      <c r="WZR59" s="111"/>
      <c r="WZS59" s="111"/>
      <c r="WZT59" s="111"/>
      <c r="WZU59" s="111"/>
      <c r="WZV59" s="111"/>
      <c r="WZW59" s="111"/>
      <c r="WZX59" s="111"/>
      <c r="WZY59" s="111"/>
      <c r="WZZ59" s="111"/>
      <c r="XAA59" s="111"/>
      <c r="XAB59" s="111"/>
      <c r="XAC59" s="111"/>
      <c r="XAD59" s="111"/>
      <c r="XAE59" s="111"/>
      <c r="XAF59" s="111"/>
      <c r="XAG59" s="111"/>
      <c r="XAH59" s="111"/>
      <c r="XAI59" s="111"/>
      <c r="XAJ59" s="111"/>
      <c r="XAK59" s="111"/>
      <c r="XAL59" s="111"/>
      <c r="XAM59" s="111"/>
      <c r="XAN59" s="111"/>
      <c r="XAO59" s="111"/>
      <c r="XAP59" s="111"/>
      <c r="XAQ59" s="111"/>
      <c r="XAR59" s="111"/>
      <c r="XAS59" s="111"/>
      <c r="XAT59" s="111"/>
      <c r="XAU59" s="111"/>
      <c r="XAV59" s="111"/>
      <c r="XAW59" s="111"/>
      <c r="XAX59" s="111"/>
      <c r="XAY59" s="111"/>
      <c r="XAZ59" s="111"/>
      <c r="XBA59" s="111"/>
      <c r="XBB59" s="111"/>
      <c r="XBC59" s="111"/>
      <c r="XBD59" s="111"/>
      <c r="XBE59" s="111"/>
      <c r="XBF59" s="111"/>
      <c r="XBG59" s="111"/>
      <c r="XBH59" s="111"/>
      <c r="XBI59" s="111"/>
      <c r="XBJ59" s="111"/>
      <c r="XBK59" s="111"/>
      <c r="XBL59" s="111"/>
      <c r="XBM59" s="111"/>
      <c r="XBN59" s="111"/>
      <c r="XBO59" s="111"/>
      <c r="XBP59" s="111"/>
      <c r="XBQ59" s="111"/>
      <c r="XBR59" s="111"/>
      <c r="XBS59" s="111"/>
      <c r="XBT59" s="111"/>
      <c r="XBU59" s="111"/>
      <c r="XBV59" s="111"/>
      <c r="XBW59" s="111"/>
      <c r="XBX59" s="111"/>
      <c r="XBY59" s="111"/>
      <c r="XBZ59" s="111"/>
      <c r="XCA59" s="111"/>
      <c r="XCB59" s="111"/>
      <c r="XCC59" s="111"/>
      <c r="XCD59" s="111"/>
      <c r="XCE59" s="111"/>
      <c r="XCF59" s="111"/>
      <c r="XCG59" s="111"/>
      <c r="XCH59" s="111"/>
      <c r="XCI59" s="111"/>
      <c r="XCJ59" s="111"/>
      <c r="XCK59" s="111"/>
      <c r="XCL59" s="111"/>
      <c r="XCM59" s="111"/>
      <c r="XCN59" s="111"/>
      <c r="XCO59" s="111"/>
      <c r="XCP59" s="111"/>
      <c r="XCQ59" s="111"/>
      <c r="XCR59" s="111"/>
      <c r="XCS59" s="111"/>
      <c r="XCT59" s="111"/>
      <c r="XCU59" s="111"/>
      <c r="XCV59" s="111"/>
      <c r="XCW59" s="111"/>
      <c r="XCX59" s="111"/>
      <c r="XCY59" s="111"/>
      <c r="XCZ59" s="111"/>
      <c r="XDA59" s="111"/>
      <c r="XDB59" s="111"/>
      <c r="XDC59" s="111"/>
      <c r="XDD59" s="111"/>
      <c r="XDE59" s="111"/>
      <c r="XDF59" s="111"/>
      <c r="XDG59" s="111"/>
      <c r="XDH59" s="111"/>
      <c r="XDI59" s="111"/>
      <c r="XDJ59" s="111"/>
      <c r="XDK59" s="111"/>
      <c r="XDL59" s="111"/>
      <c r="XDM59" s="111"/>
      <c r="XDN59" s="111"/>
      <c r="XDO59" s="111"/>
      <c r="XDP59" s="111"/>
      <c r="XDQ59" s="111"/>
      <c r="XDR59" s="111"/>
      <c r="XDS59" s="111"/>
      <c r="XDT59" s="111"/>
      <c r="XDU59" s="111"/>
      <c r="XDV59" s="111"/>
      <c r="XDW59" s="111"/>
      <c r="XDX59" s="111"/>
      <c r="XDY59" s="111"/>
      <c r="XDZ59" s="111"/>
      <c r="XEA59" s="111"/>
      <c r="XEB59" s="111"/>
      <c r="XEC59" s="111"/>
      <c r="XED59" s="111"/>
      <c r="XEE59" s="111"/>
      <c r="XEF59" s="111"/>
      <c r="XEG59" s="111"/>
      <c r="XEH59" s="111"/>
      <c r="XEI59" s="111"/>
      <c r="XEJ59" s="111"/>
      <c r="XEK59" s="111"/>
      <c r="XEL59" s="111"/>
      <c r="XEM59" s="111"/>
      <c r="XEN59" s="111"/>
      <c r="XEO59" s="111"/>
      <c r="XEP59" s="111"/>
      <c r="XEQ59" s="111"/>
      <c r="XER59" s="111"/>
      <c r="XES59" s="111"/>
      <c r="XET59" s="111"/>
      <c r="XEU59" s="111"/>
      <c r="XEV59" s="111"/>
      <c r="XEW59" s="111"/>
      <c r="XEX59" s="111"/>
      <c r="XEY59" s="111"/>
      <c r="XEZ59" s="111"/>
      <c r="XFA59" s="111"/>
      <c r="XFB59" s="111"/>
      <c r="XFC59" s="111"/>
      <c r="XFD59" s="111"/>
    </row>
    <row r="60" customFormat="false" ht="14.25" hidden="false" customHeight="true" outlineLevel="0" collapsed="false">
      <c r="A60" s="145" t="n">
        <v>652</v>
      </c>
      <c r="B60" s="146" t="s">
        <v>82</v>
      </c>
      <c r="C60" s="147" t="n">
        <f aca="false">SUM(C61:C61)</f>
        <v>67837.11</v>
      </c>
      <c r="D60" s="147" t="n">
        <f aca="false">SUM(D61:D61)</f>
        <v>0</v>
      </c>
      <c r="E60" s="148" t="n">
        <f aca="false">IFERROR(D60/C60,0)</f>
        <v>0</v>
      </c>
    </row>
    <row r="61" s="154" customFormat="true" ht="14.25" hidden="false" customHeight="true" outlineLevel="0" collapsed="false">
      <c r="A61" s="149" t="n">
        <v>6526</v>
      </c>
      <c r="B61" s="150" t="s">
        <v>83</v>
      </c>
      <c r="C61" s="151" t="n">
        <v>67837.11</v>
      </c>
      <c r="D61" s="151" t="n">
        <v>0</v>
      </c>
      <c r="E61" s="152" t="n">
        <f aca="false">IFERROR(D61/C61,0)</f>
        <v>0</v>
      </c>
      <c r="F61" s="153"/>
      <c r="G61" s="153"/>
      <c r="WVN61" s="111"/>
      <c r="WVO61" s="111"/>
      <c r="WVP61" s="111"/>
      <c r="WVQ61" s="111"/>
      <c r="WVR61" s="111"/>
      <c r="WVS61" s="111"/>
      <c r="WVT61" s="111"/>
      <c r="WVU61" s="111"/>
      <c r="WVV61" s="111"/>
      <c r="WVW61" s="111"/>
      <c r="WVX61" s="111"/>
      <c r="WVY61" s="111"/>
      <c r="WVZ61" s="111"/>
      <c r="WWA61" s="111"/>
      <c r="WWB61" s="111"/>
      <c r="WWC61" s="111"/>
      <c r="WWD61" s="111"/>
      <c r="WWE61" s="111"/>
      <c r="WWF61" s="111"/>
      <c r="WWG61" s="111"/>
      <c r="WWH61" s="111"/>
      <c r="WWI61" s="111"/>
      <c r="WWJ61" s="111"/>
      <c r="WWK61" s="111"/>
      <c r="WWL61" s="111"/>
      <c r="WWM61" s="111"/>
      <c r="WWN61" s="111"/>
      <c r="WWO61" s="111"/>
      <c r="WWP61" s="111"/>
      <c r="WWQ61" s="111"/>
      <c r="WWR61" s="111"/>
      <c r="WWS61" s="111"/>
      <c r="WWT61" s="111"/>
      <c r="WWU61" s="111"/>
      <c r="WWV61" s="111"/>
      <c r="WWW61" s="111"/>
      <c r="WWX61" s="111"/>
      <c r="WWY61" s="111"/>
      <c r="WWZ61" s="111"/>
      <c r="WXA61" s="111"/>
      <c r="WXB61" s="111"/>
      <c r="WXC61" s="111"/>
      <c r="WXD61" s="111"/>
      <c r="WXE61" s="111"/>
      <c r="WXF61" s="111"/>
      <c r="WXG61" s="111"/>
      <c r="WXH61" s="111"/>
      <c r="WXI61" s="111"/>
      <c r="WXJ61" s="111"/>
      <c r="WXK61" s="111"/>
      <c r="WXL61" s="111"/>
      <c r="WXM61" s="111"/>
      <c r="WXN61" s="111"/>
      <c r="WXO61" s="111"/>
      <c r="WXP61" s="111"/>
      <c r="WXQ61" s="111"/>
      <c r="WXR61" s="111"/>
      <c r="WXS61" s="111"/>
      <c r="WXT61" s="111"/>
      <c r="WXU61" s="111"/>
      <c r="WXV61" s="111"/>
      <c r="WXW61" s="111"/>
      <c r="WXX61" s="111"/>
      <c r="WXY61" s="111"/>
      <c r="WXZ61" s="111"/>
      <c r="WYA61" s="111"/>
      <c r="WYB61" s="111"/>
      <c r="WYC61" s="111"/>
      <c r="WYD61" s="111"/>
      <c r="WYE61" s="111"/>
      <c r="WYF61" s="111"/>
      <c r="WYG61" s="111"/>
      <c r="WYH61" s="111"/>
      <c r="WYI61" s="111"/>
      <c r="WYJ61" s="111"/>
      <c r="WYK61" s="111"/>
      <c r="WYL61" s="111"/>
      <c r="WYM61" s="111"/>
      <c r="WYN61" s="111"/>
      <c r="WYO61" s="111"/>
      <c r="WYP61" s="111"/>
      <c r="WYQ61" s="111"/>
      <c r="WYR61" s="111"/>
      <c r="WYS61" s="111"/>
      <c r="WYT61" s="111"/>
      <c r="WYU61" s="111"/>
      <c r="WYV61" s="111"/>
      <c r="WYW61" s="111"/>
      <c r="WYX61" s="111"/>
      <c r="WYY61" s="111"/>
      <c r="WYZ61" s="111"/>
      <c r="WZA61" s="111"/>
      <c r="WZB61" s="111"/>
      <c r="WZC61" s="111"/>
      <c r="WZD61" s="111"/>
      <c r="WZE61" s="111"/>
      <c r="WZF61" s="111"/>
      <c r="WZG61" s="111"/>
      <c r="WZH61" s="111"/>
      <c r="WZI61" s="111"/>
      <c r="WZJ61" s="111"/>
      <c r="WZK61" s="111"/>
      <c r="WZL61" s="111"/>
      <c r="WZM61" s="111"/>
      <c r="WZN61" s="111"/>
      <c r="WZO61" s="111"/>
      <c r="WZP61" s="111"/>
      <c r="WZQ61" s="111"/>
      <c r="WZR61" s="111"/>
      <c r="WZS61" s="111"/>
      <c r="WZT61" s="111"/>
      <c r="WZU61" s="111"/>
      <c r="WZV61" s="111"/>
      <c r="WZW61" s="111"/>
      <c r="WZX61" s="111"/>
      <c r="WZY61" s="111"/>
      <c r="WZZ61" s="111"/>
      <c r="XAA61" s="111"/>
      <c r="XAB61" s="111"/>
      <c r="XAC61" s="111"/>
      <c r="XAD61" s="111"/>
      <c r="XAE61" s="111"/>
      <c r="XAF61" s="111"/>
      <c r="XAG61" s="111"/>
      <c r="XAH61" s="111"/>
      <c r="XAI61" s="111"/>
      <c r="XAJ61" s="111"/>
      <c r="XAK61" s="111"/>
      <c r="XAL61" s="111"/>
      <c r="XAM61" s="111"/>
      <c r="XAN61" s="111"/>
      <c r="XAO61" s="111"/>
      <c r="XAP61" s="111"/>
      <c r="XAQ61" s="111"/>
      <c r="XAR61" s="111"/>
      <c r="XAS61" s="111"/>
      <c r="XAT61" s="111"/>
      <c r="XAU61" s="111"/>
      <c r="XAV61" s="111"/>
      <c r="XAW61" s="111"/>
      <c r="XAX61" s="111"/>
      <c r="XAY61" s="111"/>
      <c r="XAZ61" s="111"/>
      <c r="XBA61" s="111"/>
      <c r="XBB61" s="111"/>
      <c r="XBC61" s="111"/>
      <c r="XBD61" s="111"/>
      <c r="XBE61" s="111"/>
      <c r="XBF61" s="111"/>
      <c r="XBG61" s="111"/>
      <c r="XBH61" s="111"/>
      <c r="XBI61" s="111"/>
      <c r="XBJ61" s="111"/>
      <c r="XBK61" s="111"/>
      <c r="XBL61" s="111"/>
      <c r="XBM61" s="111"/>
      <c r="XBN61" s="111"/>
      <c r="XBO61" s="111"/>
      <c r="XBP61" s="111"/>
      <c r="XBQ61" s="111"/>
      <c r="XBR61" s="111"/>
      <c r="XBS61" s="111"/>
      <c r="XBT61" s="111"/>
      <c r="XBU61" s="111"/>
      <c r="XBV61" s="111"/>
      <c r="XBW61" s="111"/>
      <c r="XBX61" s="111"/>
      <c r="XBY61" s="111"/>
      <c r="XBZ61" s="111"/>
      <c r="XCA61" s="111"/>
      <c r="XCB61" s="111"/>
      <c r="XCC61" s="111"/>
      <c r="XCD61" s="111"/>
      <c r="XCE61" s="111"/>
      <c r="XCF61" s="111"/>
      <c r="XCG61" s="111"/>
      <c r="XCH61" s="111"/>
      <c r="XCI61" s="111"/>
      <c r="XCJ61" s="111"/>
      <c r="XCK61" s="111"/>
      <c r="XCL61" s="111"/>
      <c r="XCM61" s="111"/>
      <c r="XCN61" s="111"/>
      <c r="XCO61" s="111"/>
      <c r="XCP61" s="111"/>
      <c r="XCQ61" s="111"/>
      <c r="XCR61" s="111"/>
      <c r="XCS61" s="111"/>
      <c r="XCT61" s="111"/>
      <c r="XCU61" s="111"/>
      <c r="XCV61" s="111"/>
      <c r="XCW61" s="111"/>
      <c r="XCX61" s="111"/>
      <c r="XCY61" s="111"/>
      <c r="XCZ61" s="111"/>
      <c r="XDA61" s="111"/>
      <c r="XDB61" s="111"/>
      <c r="XDC61" s="111"/>
      <c r="XDD61" s="111"/>
      <c r="XDE61" s="111"/>
      <c r="XDF61" s="111"/>
      <c r="XDG61" s="111"/>
      <c r="XDH61" s="111"/>
      <c r="XDI61" s="111"/>
      <c r="XDJ61" s="111"/>
      <c r="XDK61" s="111"/>
      <c r="XDL61" s="111"/>
      <c r="XDM61" s="111"/>
      <c r="XDN61" s="111"/>
      <c r="XDO61" s="111"/>
      <c r="XDP61" s="111"/>
      <c r="XDQ61" s="111"/>
      <c r="XDR61" s="111"/>
      <c r="XDS61" s="111"/>
      <c r="XDT61" s="111"/>
      <c r="XDU61" s="111"/>
      <c r="XDV61" s="111"/>
      <c r="XDW61" s="111"/>
      <c r="XDX61" s="111"/>
      <c r="XDY61" s="111"/>
      <c r="XDZ61" s="111"/>
      <c r="XEA61" s="111"/>
      <c r="XEB61" s="111"/>
      <c r="XEC61" s="111"/>
      <c r="XED61" s="111"/>
      <c r="XEE61" s="111"/>
      <c r="XEF61" s="111"/>
      <c r="XEG61" s="111"/>
      <c r="XEH61" s="111"/>
      <c r="XEI61" s="111"/>
      <c r="XEJ61" s="111"/>
      <c r="XEK61" s="111"/>
      <c r="XEL61" s="111"/>
      <c r="XEM61" s="111"/>
      <c r="XEN61" s="111"/>
      <c r="XEO61" s="111"/>
      <c r="XEP61" s="111"/>
      <c r="XEQ61" s="111"/>
      <c r="XER61" s="111"/>
      <c r="XES61" s="111"/>
      <c r="XET61" s="111"/>
      <c r="XEU61" s="111"/>
      <c r="XEV61" s="111"/>
      <c r="XEW61" s="111"/>
      <c r="XEX61" s="111"/>
      <c r="XEY61" s="111"/>
      <c r="XEZ61" s="111"/>
      <c r="XFA61" s="111"/>
      <c r="XFB61" s="111"/>
      <c r="XFC61" s="111"/>
      <c r="XFD61" s="111"/>
    </row>
    <row r="62" customFormat="false" ht="15.75" hidden="false" customHeight="false" outlineLevel="0" collapsed="false">
      <c r="A62" s="155" t="s">
        <v>64</v>
      </c>
      <c r="B62" s="155"/>
      <c r="C62" s="156" t="n">
        <f aca="false">+C59</f>
        <v>67837.11</v>
      </c>
      <c r="D62" s="156" t="n">
        <f aca="false">+D59</f>
        <v>0</v>
      </c>
      <c r="E62" s="157" t="n">
        <f aca="false">IFERROR(D62/C62,0)</f>
        <v>0</v>
      </c>
    </row>
    <row r="63" customFormat="false" ht="15.75" hidden="false" customHeight="false" outlineLevel="0" collapsed="false">
      <c r="A63" s="161"/>
    </row>
    <row r="64" s="49" customFormat="true" ht="15.75" hidden="false" customHeight="false" outlineLevel="0" collapsed="false">
      <c r="A64" s="132" t="s">
        <v>85</v>
      </c>
      <c r="B64" s="133"/>
      <c r="C64" s="133"/>
      <c r="D64" s="133"/>
      <c r="E64" s="134"/>
      <c r="F64" s="135"/>
      <c r="WVN64" s="111"/>
      <c r="WVO64" s="111"/>
      <c r="WVP64" s="111"/>
      <c r="WVQ64" s="111"/>
      <c r="WVR64" s="111"/>
      <c r="WVS64" s="111"/>
      <c r="WVT64" s="111"/>
      <c r="WVU64" s="111"/>
      <c r="WVV64" s="111"/>
      <c r="WVW64" s="111"/>
      <c r="WVX64" s="111"/>
      <c r="WVY64" s="111"/>
      <c r="WVZ64" s="111"/>
      <c r="WWA64" s="111"/>
      <c r="WWB64" s="111"/>
      <c r="WWC64" s="111"/>
      <c r="WWD64" s="111"/>
      <c r="WWE64" s="111"/>
      <c r="WWF64" s="111"/>
      <c r="WWG64" s="111"/>
      <c r="WWH64" s="111"/>
      <c r="WWI64" s="111"/>
      <c r="WWJ64" s="111"/>
      <c r="WWK64" s="111"/>
      <c r="WWL64" s="111"/>
      <c r="WWM64" s="111"/>
      <c r="WWN64" s="111"/>
      <c r="WWO64" s="111"/>
      <c r="WWP64" s="111"/>
      <c r="WWQ64" s="111"/>
      <c r="WWR64" s="111"/>
      <c r="WWS64" s="111"/>
      <c r="WWT64" s="111"/>
      <c r="WWU64" s="111"/>
      <c r="WWV64" s="111"/>
      <c r="WWW64" s="111"/>
      <c r="WWX64" s="111"/>
      <c r="WWY64" s="111"/>
      <c r="WWZ64" s="111"/>
      <c r="WXA64" s="111"/>
      <c r="WXB64" s="111"/>
      <c r="WXC64" s="111"/>
      <c r="WXD64" s="111"/>
      <c r="WXE64" s="111"/>
      <c r="WXF64" s="111"/>
      <c r="WXG64" s="111"/>
      <c r="WXH64" s="111"/>
      <c r="WXI64" s="111"/>
      <c r="WXJ64" s="111"/>
      <c r="WXK64" s="111"/>
      <c r="WXL64" s="111"/>
      <c r="WXM64" s="111"/>
      <c r="WXN64" s="111"/>
      <c r="WXO64" s="111"/>
      <c r="WXP64" s="111"/>
      <c r="WXQ64" s="111"/>
      <c r="WXR64" s="111"/>
      <c r="WXS64" s="111"/>
      <c r="WXT64" s="111"/>
      <c r="WXU64" s="111"/>
      <c r="WXV64" s="111"/>
      <c r="WXW64" s="111"/>
      <c r="WXX64" s="111"/>
      <c r="WXY64" s="111"/>
      <c r="WXZ64" s="111"/>
      <c r="WYA64" s="111"/>
      <c r="WYB64" s="111"/>
      <c r="WYC64" s="111"/>
      <c r="WYD64" s="111"/>
      <c r="WYE64" s="111"/>
      <c r="WYF64" s="111"/>
      <c r="WYG64" s="111"/>
      <c r="WYH64" s="111"/>
      <c r="WYI64" s="111"/>
      <c r="WYJ64" s="111"/>
      <c r="WYK64" s="111"/>
      <c r="WYL64" s="111"/>
      <c r="WYM64" s="111"/>
      <c r="WYN64" s="111"/>
      <c r="WYO64" s="111"/>
      <c r="WYP64" s="111"/>
      <c r="WYQ64" s="111"/>
      <c r="WYR64" s="111"/>
      <c r="WYS64" s="111"/>
      <c r="WYT64" s="111"/>
      <c r="WYU64" s="111"/>
      <c r="WYV64" s="111"/>
      <c r="WYW64" s="111"/>
      <c r="WYX64" s="111"/>
      <c r="WYY64" s="111"/>
      <c r="WYZ64" s="111"/>
      <c r="WZA64" s="111"/>
      <c r="WZB64" s="111"/>
      <c r="WZC64" s="111"/>
      <c r="WZD64" s="111"/>
      <c r="WZE64" s="111"/>
      <c r="WZF64" s="111"/>
      <c r="WZG64" s="111"/>
      <c r="WZH64" s="111"/>
      <c r="WZI64" s="111"/>
      <c r="WZJ64" s="111"/>
      <c r="WZK64" s="111"/>
      <c r="WZL64" s="111"/>
      <c r="WZM64" s="111"/>
      <c r="WZN64" s="111"/>
      <c r="WZO64" s="111"/>
      <c r="WZP64" s="111"/>
      <c r="WZQ64" s="111"/>
      <c r="WZR64" s="111"/>
      <c r="WZS64" s="111"/>
      <c r="WZT64" s="111"/>
      <c r="WZU64" s="111"/>
      <c r="WZV64" s="111"/>
      <c r="WZW64" s="111"/>
      <c r="WZX64" s="111"/>
      <c r="WZY64" s="111"/>
      <c r="WZZ64" s="111"/>
      <c r="XAA64" s="111"/>
      <c r="XAB64" s="111"/>
      <c r="XAC64" s="111"/>
      <c r="XAD64" s="111"/>
      <c r="XAE64" s="111"/>
      <c r="XAF64" s="111"/>
      <c r="XAG64" s="111"/>
      <c r="XAH64" s="111"/>
      <c r="XAI64" s="111"/>
      <c r="XAJ64" s="111"/>
      <c r="XAK64" s="111"/>
      <c r="XAL64" s="111"/>
      <c r="XAM64" s="111"/>
      <c r="XAN64" s="111"/>
      <c r="XAO64" s="111"/>
      <c r="XAP64" s="111"/>
      <c r="XAQ64" s="111"/>
      <c r="XAR64" s="111"/>
      <c r="XAS64" s="111"/>
      <c r="XAT64" s="111"/>
      <c r="XAU64" s="111"/>
      <c r="XAV64" s="111"/>
      <c r="XAW64" s="111"/>
      <c r="XAX64" s="111"/>
      <c r="XAY64" s="111"/>
      <c r="XAZ64" s="111"/>
      <c r="XBA64" s="111"/>
      <c r="XBB64" s="111"/>
      <c r="XBC64" s="111"/>
      <c r="XBD64" s="111"/>
      <c r="XBE64" s="111"/>
      <c r="XBF64" s="111"/>
      <c r="XBG64" s="111"/>
      <c r="XBH64" s="111"/>
      <c r="XBI64" s="111"/>
      <c r="XBJ64" s="111"/>
      <c r="XBK64" s="111"/>
      <c r="XBL64" s="111"/>
      <c r="XBM64" s="111"/>
      <c r="XBN64" s="111"/>
      <c r="XBO64" s="111"/>
      <c r="XBP64" s="111"/>
      <c r="XBQ64" s="111"/>
      <c r="XBR64" s="111"/>
      <c r="XBS64" s="111"/>
      <c r="XBT64" s="111"/>
      <c r="XBU64" s="111"/>
      <c r="XBV64" s="111"/>
      <c r="XBW64" s="111"/>
      <c r="XBX64" s="111"/>
      <c r="XBY64" s="111"/>
      <c r="XBZ64" s="111"/>
      <c r="XCA64" s="111"/>
      <c r="XCB64" s="111"/>
      <c r="XCC64" s="111"/>
      <c r="XCD64" s="111"/>
      <c r="XCE64" s="111"/>
      <c r="XCF64" s="111"/>
      <c r="XCG64" s="111"/>
      <c r="XCH64" s="111"/>
      <c r="XCI64" s="111"/>
      <c r="XCJ64" s="111"/>
      <c r="XCK64" s="111"/>
      <c r="XCL64" s="111"/>
      <c r="XCM64" s="111"/>
      <c r="XCN64" s="111"/>
      <c r="XCO64" s="111"/>
      <c r="XCP64" s="111"/>
      <c r="XCQ64" s="111"/>
      <c r="XCR64" s="111"/>
      <c r="XCS64" s="111"/>
      <c r="XCT64" s="111"/>
      <c r="XCU64" s="111"/>
      <c r="XCV64" s="111"/>
      <c r="XCW64" s="111"/>
      <c r="XCX64" s="111"/>
      <c r="XCY64" s="111"/>
      <c r="XCZ64" s="111"/>
      <c r="XDA64" s="111"/>
      <c r="XDB64" s="111"/>
      <c r="XDC64" s="111"/>
      <c r="XDD64" s="111"/>
      <c r="XDE64" s="111"/>
      <c r="XDF64" s="111"/>
      <c r="XDG64" s="111"/>
      <c r="XDH64" s="111"/>
      <c r="XDI64" s="111"/>
      <c r="XDJ64" s="111"/>
      <c r="XDK64" s="111"/>
      <c r="XDL64" s="111"/>
      <c r="XDM64" s="111"/>
      <c r="XDN64" s="111"/>
      <c r="XDO64" s="111"/>
      <c r="XDP64" s="111"/>
      <c r="XDQ64" s="111"/>
      <c r="XDR64" s="111"/>
      <c r="XDS64" s="111"/>
      <c r="XDT64" s="111"/>
      <c r="XDU64" s="111"/>
      <c r="XDV64" s="111"/>
      <c r="XDW64" s="111"/>
      <c r="XDX64" s="111"/>
      <c r="XDY64" s="111"/>
      <c r="XDZ64" s="111"/>
      <c r="XEA64" s="111"/>
      <c r="XEB64" s="111"/>
      <c r="XEC64" s="111"/>
      <c r="XED64" s="111"/>
      <c r="XEE64" s="111"/>
      <c r="XEF64" s="111"/>
      <c r="XEG64" s="111"/>
      <c r="XEH64" s="111"/>
      <c r="XEI64" s="111"/>
      <c r="XEJ64" s="111"/>
      <c r="XEK64" s="111"/>
      <c r="XEL64" s="111"/>
      <c r="XEM64" s="111"/>
      <c r="XEN64" s="111"/>
      <c r="XEO64" s="111"/>
      <c r="XEP64" s="111"/>
      <c r="XEQ64" s="111"/>
      <c r="XER64" s="111"/>
      <c r="XES64" s="111"/>
      <c r="XET64" s="111"/>
      <c r="XEU64" s="111"/>
      <c r="XEV64" s="111"/>
      <c r="XEW64" s="111"/>
      <c r="XEX64" s="111"/>
      <c r="XEY64" s="111"/>
      <c r="XEZ64" s="111"/>
      <c r="XFA64" s="111"/>
      <c r="XFB64" s="111"/>
      <c r="XFC64" s="111"/>
      <c r="XFD64" s="111"/>
    </row>
    <row r="65" s="140" customFormat="true" ht="20.25" hidden="false" customHeight="true" outlineLevel="0" collapsed="false">
      <c r="A65" s="136" t="s">
        <v>55</v>
      </c>
      <c r="B65" s="137" t="s">
        <v>56</v>
      </c>
      <c r="C65" s="137" t="s">
        <v>57</v>
      </c>
      <c r="D65" s="137" t="s">
        <v>58</v>
      </c>
      <c r="E65" s="173" t="s">
        <v>59</v>
      </c>
      <c r="F65" s="139"/>
      <c r="G65" s="139"/>
      <c r="WVN65" s="111"/>
      <c r="WVO65" s="111"/>
      <c r="WVP65" s="111"/>
      <c r="WVQ65" s="111"/>
      <c r="WVR65" s="111"/>
      <c r="WVS65" s="111"/>
      <c r="WVT65" s="111"/>
      <c r="WVU65" s="111"/>
      <c r="WVV65" s="111"/>
      <c r="WVW65" s="111"/>
      <c r="WVX65" s="111"/>
      <c r="WVY65" s="111"/>
      <c r="WVZ65" s="111"/>
      <c r="WWA65" s="111"/>
      <c r="WWB65" s="111"/>
      <c r="WWC65" s="111"/>
      <c r="WWD65" s="111"/>
      <c r="WWE65" s="111"/>
      <c r="WWF65" s="111"/>
      <c r="WWG65" s="111"/>
      <c r="WWH65" s="111"/>
      <c r="WWI65" s="111"/>
      <c r="WWJ65" s="111"/>
      <c r="WWK65" s="111"/>
      <c r="WWL65" s="111"/>
      <c r="WWM65" s="111"/>
      <c r="WWN65" s="111"/>
      <c r="WWO65" s="111"/>
      <c r="WWP65" s="111"/>
      <c r="WWQ65" s="111"/>
      <c r="WWR65" s="111"/>
      <c r="WWS65" s="111"/>
      <c r="WWT65" s="111"/>
      <c r="WWU65" s="111"/>
      <c r="WWV65" s="111"/>
      <c r="WWW65" s="111"/>
      <c r="WWX65" s="111"/>
      <c r="WWY65" s="111"/>
      <c r="WWZ65" s="111"/>
      <c r="WXA65" s="111"/>
      <c r="WXB65" s="111"/>
      <c r="WXC65" s="111"/>
      <c r="WXD65" s="111"/>
      <c r="WXE65" s="111"/>
      <c r="WXF65" s="111"/>
      <c r="WXG65" s="111"/>
      <c r="WXH65" s="111"/>
      <c r="WXI65" s="111"/>
      <c r="WXJ65" s="111"/>
      <c r="WXK65" s="111"/>
      <c r="WXL65" s="111"/>
      <c r="WXM65" s="111"/>
      <c r="WXN65" s="111"/>
      <c r="WXO65" s="111"/>
      <c r="WXP65" s="111"/>
      <c r="WXQ65" s="111"/>
      <c r="WXR65" s="111"/>
      <c r="WXS65" s="111"/>
      <c r="WXT65" s="111"/>
      <c r="WXU65" s="111"/>
      <c r="WXV65" s="111"/>
      <c r="WXW65" s="111"/>
      <c r="WXX65" s="111"/>
      <c r="WXY65" s="111"/>
      <c r="WXZ65" s="111"/>
      <c r="WYA65" s="111"/>
      <c r="WYB65" s="111"/>
      <c r="WYC65" s="111"/>
      <c r="WYD65" s="111"/>
      <c r="WYE65" s="111"/>
      <c r="WYF65" s="111"/>
      <c r="WYG65" s="111"/>
      <c r="WYH65" s="111"/>
      <c r="WYI65" s="111"/>
      <c r="WYJ65" s="111"/>
      <c r="WYK65" s="111"/>
      <c r="WYL65" s="111"/>
      <c r="WYM65" s="111"/>
      <c r="WYN65" s="111"/>
      <c r="WYO65" s="111"/>
      <c r="WYP65" s="111"/>
      <c r="WYQ65" s="111"/>
      <c r="WYR65" s="111"/>
      <c r="WYS65" s="111"/>
      <c r="WYT65" s="111"/>
      <c r="WYU65" s="111"/>
      <c r="WYV65" s="111"/>
      <c r="WYW65" s="111"/>
      <c r="WYX65" s="111"/>
      <c r="WYY65" s="111"/>
      <c r="WYZ65" s="111"/>
      <c r="WZA65" s="111"/>
      <c r="WZB65" s="111"/>
      <c r="WZC65" s="111"/>
      <c r="WZD65" s="111"/>
      <c r="WZE65" s="111"/>
      <c r="WZF65" s="111"/>
      <c r="WZG65" s="111"/>
      <c r="WZH65" s="111"/>
      <c r="WZI65" s="111"/>
      <c r="WZJ65" s="111"/>
      <c r="WZK65" s="111"/>
      <c r="WZL65" s="111"/>
      <c r="WZM65" s="111"/>
      <c r="WZN65" s="111"/>
      <c r="WZO65" s="111"/>
      <c r="WZP65" s="111"/>
      <c r="WZQ65" s="111"/>
      <c r="WZR65" s="111"/>
      <c r="WZS65" s="111"/>
      <c r="WZT65" s="111"/>
      <c r="WZU65" s="111"/>
      <c r="WZV65" s="111"/>
      <c r="WZW65" s="111"/>
      <c r="WZX65" s="111"/>
      <c r="WZY65" s="111"/>
      <c r="WZZ65" s="111"/>
      <c r="XAA65" s="111"/>
      <c r="XAB65" s="111"/>
      <c r="XAC65" s="111"/>
      <c r="XAD65" s="111"/>
      <c r="XAE65" s="111"/>
      <c r="XAF65" s="111"/>
      <c r="XAG65" s="111"/>
      <c r="XAH65" s="111"/>
      <c r="XAI65" s="111"/>
      <c r="XAJ65" s="111"/>
      <c r="XAK65" s="111"/>
      <c r="XAL65" s="111"/>
      <c r="XAM65" s="111"/>
      <c r="XAN65" s="111"/>
      <c r="XAO65" s="111"/>
      <c r="XAP65" s="111"/>
      <c r="XAQ65" s="111"/>
      <c r="XAR65" s="111"/>
      <c r="XAS65" s="111"/>
      <c r="XAT65" s="111"/>
      <c r="XAU65" s="111"/>
      <c r="XAV65" s="111"/>
      <c r="XAW65" s="111"/>
      <c r="XAX65" s="111"/>
      <c r="XAY65" s="111"/>
      <c r="XAZ65" s="111"/>
      <c r="XBA65" s="111"/>
      <c r="XBB65" s="111"/>
      <c r="XBC65" s="111"/>
      <c r="XBD65" s="111"/>
      <c r="XBE65" s="111"/>
      <c r="XBF65" s="111"/>
      <c r="XBG65" s="111"/>
      <c r="XBH65" s="111"/>
      <c r="XBI65" s="111"/>
      <c r="XBJ65" s="111"/>
      <c r="XBK65" s="111"/>
      <c r="XBL65" s="111"/>
      <c r="XBM65" s="111"/>
      <c r="XBN65" s="111"/>
      <c r="XBO65" s="111"/>
      <c r="XBP65" s="111"/>
      <c r="XBQ65" s="111"/>
      <c r="XBR65" s="111"/>
      <c r="XBS65" s="111"/>
      <c r="XBT65" s="111"/>
      <c r="XBU65" s="111"/>
      <c r="XBV65" s="111"/>
      <c r="XBW65" s="111"/>
      <c r="XBX65" s="111"/>
      <c r="XBY65" s="111"/>
      <c r="XBZ65" s="111"/>
      <c r="XCA65" s="111"/>
      <c r="XCB65" s="111"/>
      <c r="XCC65" s="111"/>
      <c r="XCD65" s="111"/>
      <c r="XCE65" s="111"/>
      <c r="XCF65" s="111"/>
      <c r="XCG65" s="111"/>
      <c r="XCH65" s="111"/>
      <c r="XCI65" s="111"/>
      <c r="XCJ65" s="111"/>
      <c r="XCK65" s="111"/>
      <c r="XCL65" s="111"/>
      <c r="XCM65" s="111"/>
      <c r="XCN65" s="111"/>
      <c r="XCO65" s="111"/>
      <c r="XCP65" s="111"/>
      <c r="XCQ65" s="111"/>
      <c r="XCR65" s="111"/>
      <c r="XCS65" s="111"/>
      <c r="XCT65" s="111"/>
      <c r="XCU65" s="111"/>
      <c r="XCV65" s="111"/>
      <c r="XCW65" s="111"/>
      <c r="XCX65" s="111"/>
      <c r="XCY65" s="111"/>
      <c r="XCZ65" s="111"/>
      <c r="XDA65" s="111"/>
      <c r="XDB65" s="111"/>
      <c r="XDC65" s="111"/>
      <c r="XDD65" s="111"/>
      <c r="XDE65" s="111"/>
      <c r="XDF65" s="111"/>
      <c r="XDG65" s="111"/>
      <c r="XDH65" s="111"/>
      <c r="XDI65" s="111"/>
      <c r="XDJ65" s="111"/>
      <c r="XDK65" s="111"/>
      <c r="XDL65" s="111"/>
      <c r="XDM65" s="111"/>
      <c r="XDN65" s="111"/>
      <c r="XDO65" s="111"/>
      <c r="XDP65" s="111"/>
      <c r="XDQ65" s="111"/>
      <c r="XDR65" s="111"/>
      <c r="XDS65" s="111"/>
      <c r="XDT65" s="111"/>
      <c r="XDU65" s="111"/>
      <c r="XDV65" s="111"/>
      <c r="XDW65" s="111"/>
      <c r="XDX65" s="111"/>
      <c r="XDY65" s="111"/>
      <c r="XDZ65" s="111"/>
      <c r="XEA65" s="111"/>
      <c r="XEB65" s="111"/>
      <c r="XEC65" s="111"/>
      <c r="XED65" s="111"/>
      <c r="XEE65" s="111"/>
      <c r="XEF65" s="111"/>
      <c r="XEG65" s="111"/>
      <c r="XEH65" s="111"/>
      <c r="XEI65" s="111"/>
      <c r="XEJ65" s="111"/>
      <c r="XEK65" s="111"/>
      <c r="XEL65" s="111"/>
      <c r="XEM65" s="111"/>
      <c r="XEN65" s="111"/>
      <c r="XEO65" s="111"/>
      <c r="XEP65" s="111"/>
      <c r="XEQ65" s="111"/>
      <c r="XER65" s="111"/>
      <c r="XES65" s="111"/>
      <c r="XET65" s="111"/>
      <c r="XEU65" s="111"/>
      <c r="XEV65" s="111"/>
      <c r="XEW65" s="111"/>
      <c r="XEX65" s="111"/>
      <c r="XEY65" s="111"/>
      <c r="XEZ65" s="111"/>
      <c r="XFA65" s="111"/>
      <c r="XFB65" s="111"/>
      <c r="XFC65" s="111"/>
      <c r="XFD65" s="111"/>
    </row>
    <row r="66" s="140" customFormat="true" ht="14.25" hidden="false" customHeight="true" outlineLevel="0" collapsed="false">
      <c r="A66" s="142" t="n">
        <v>63</v>
      </c>
      <c r="B66" s="142" t="s">
        <v>86</v>
      </c>
      <c r="C66" s="143" t="n">
        <f aca="false">+C69</f>
        <v>2471383.29</v>
      </c>
      <c r="D66" s="143" t="n">
        <f aca="false">+D69+D67</f>
        <v>2472383.29</v>
      </c>
      <c r="E66" s="144" t="n">
        <f aca="false">IFERROR(D66/C66,0)</f>
        <v>1.0004046316911</v>
      </c>
      <c r="F66" s="139"/>
      <c r="G66" s="139"/>
      <c r="WVN66" s="111"/>
      <c r="WVO66" s="111"/>
      <c r="WVP66" s="111"/>
      <c r="WVQ66" s="111"/>
      <c r="WVR66" s="111"/>
      <c r="WVS66" s="111"/>
      <c r="WVT66" s="111"/>
      <c r="WVU66" s="111"/>
      <c r="WVV66" s="111"/>
      <c r="WVW66" s="111"/>
      <c r="WVX66" s="111"/>
      <c r="WVY66" s="111"/>
      <c r="WVZ66" s="111"/>
      <c r="WWA66" s="111"/>
      <c r="WWB66" s="111"/>
      <c r="WWC66" s="111"/>
      <c r="WWD66" s="111"/>
      <c r="WWE66" s="111"/>
      <c r="WWF66" s="111"/>
      <c r="WWG66" s="111"/>
      <c r="WWH66" s="111"/>
      <c r="WWI66" s="111"/>
      <c r="WWJ66" s="111"/>
      <c r="WWK66" s="111"/>
      <c r="WWL66" s="111"/>
      <c r="WWM66" s="111"/>
      <c r="WWN66" s="111"/>
      <c r="WWO66" s="111"/>
      <c r="WWP66" s="111"/>
      <c r="WWQ66" s="111"/>
      <c r="WWR66" s="111"/>
      <c r="WWS66" s="111"/>
      <c r="WWT66" s="111"/>
      <c r="WWU66" s="111"/>
      <c r="WWV66" s="111"/>
      <c r="WWW66" s="111"/>
      <c r="WWX66" s="111"/>
      <c r="WWY66" s="111"/>
      <c r="WWZ66" s="111"/>
      <c r="WXA66" s="111"/>
      <c r="WXB66" s="111"/>
      <c r="WXC66" s="111"/>
      <c r="WXD66" s="111"/>
      <c r="WXE66" s="111"/>
      <c r="WXF66" s="111"/>
      <c r="WXG66" s="111"/>
      <c r="WXH66" s="111"/>
      <c r="WXI66" s="111"/>
      <c r="WXJ66" s="111"/>
      <c r="WXK66" s="111"/>
      <c r="WXL66" s="111"/>
      <c r="WXM66" s="111"/>
      <c r="WXN66" s="111"/>
      <c r="WXO66" s="111"/>
      <c r="WXP66" s="111"/>
      <c r="WXQ66" s="111"/>
      <c r="WXR66" s="111"/>
      <c r="WXS66" s="111"/>
      <c r="WXT66" s="111"/>
      <c r="WXU66" s="111"/>
      <c r="WXV66" s="111"/>
      <c r="WXW66" s="111"/>
      <c r="WXX66" s="111"/>
      <c r="WXY66" s="111"/>
      <c r="WXZ66" s="111"/>
      <c r="WYA66" s="111"/>
      <c r="WYB66" s="111"/>
      <c r="WYC66" s="111"/>
      <c r="WYD66" s="111"/>
      <c r="WYE66" s="111"/>
      <c r="WYF66" s="111"/>
      <c r="WYG66" s="111"/>
      <c r="WYH66" s="111"/>
      <c r="WYI66" s="111"/>
      <c r="WYJ66" s="111"/>
      <c r="WYK66" s="111"/>
      <c r="WYL66" s="111"/>
      <c r="WYM66" s="111"/>
      <c r="WYN66" s="111"/>
      <c r="WYO66" s="111"/>
      <c r="WYP66" s="111"/>
      <c r="WYQ66" s="111"/>
      <c r="WYR66" s="111"/>
      <c r="WYS66" s="111"/>
      <c r="WYT66" s="111"/>
      <c r="WYU66" s="111"/>
      <c r="WYV66" s="111"/>
      <c r="WYW66" s="111"/>
      <c r="WYX66" s="111"/>
      <c r="WYY66" s="111"/>
      <c r="WYZ66" s="111"/>
      <c r="WZA66" s="111"/>
      <c r="WZB66" s="111"/>
      <c r="WZC66" s="111"/>
      <c r="WZD66" s="111"/>
      <c r="WZE66" s="111"/>
      <c r="WZF66" s="111"/>
      <c r="WZG66" s="111"/>
      <c r="WZH66" s="111"/>
      <c r="WZI66" s="111"/>
      <c r="WZJ66" s="111"/>
      <c r="WZK66" s="111"/>
      <c r="WZL66" s="111"/>
      <c r="WZM66" s="111"/>
      <c r="WZN66" s="111"/>
      <c r="WZO66" s="111"/>
      <c r="WZP66" s="111"/>
      <c r="WZQ66" s="111"/>
      <c r="WZR66" s="111"/>
      <c r="WZS66" s="111"/>
      <c r="WZT66" s="111"/>
      <c r="WZU66" s="111"/>
      <c r="WZV66" s="111"/>
      <c r="WZW66" s="111"/>
      <c r="WZX66" s="111"/>
      <c r="WZY66" s="111"/>
      <c r="WZZ66" s="111"/>
      <c r="XAA66" s="111"/>
      <c r="XAB66" s="111"/>
      <c r="XAC66" s="111"/>
      <c r="XAD66" s="111"/>
      <c r="XAE66" s="111"/>
      <c r="XAF66" s="111"/>
      <c r="XAG66" s="111"/>
      <c r="XAH66" s="111"/>
      <c r="XAI66" s="111"/>
      <c r="XAJ66" s="111"/>
      <c r="XAK66" s="111"/>
      <c r="XAL66" s="111"/>
      <c r="XAM66" s="111"/>
      <c r="XAN66" s="111"/>
      <c r="XAO66" s="111"/>
      <c r="XAP66" s="111"/>
      <c r="XAQ66" s="111"/>
      <c r="XAR66" s="111"/>
      <c r="XAS66" s="111"/>
      <c r="XAT66" s="111"/>
      <c r="XAU66" s="111"/>
      <c r="XAV66" s="111"/>
      <c r="XAW66" s="111"/>
      <c r="XAX66" s="111"/>
      <c r="XAY66" s="111"/>
      <c r="XAZ66" s="111"/>
      <c r="XBA66" s="111"/>
      <c r="XBB66" s="111"/>
      <c r="XBC66" s="111"/>
      <c r="XBD66" s="111"/>
      <c r="XBE66" s="111"/>
      <c r="XBF66" s="111"/>
      <c r="XBG66" s="111"/>
      <c r="XBH66" s="111"/>
      <c r="XBI66" s="111"/>
      <c r="XBJ66" s="111"/>
      <c r="XBK66" s="111"/>
      <c r="XBL66" s="111"/>
      <c r="XBM66" s="111"/>
      <c r="XBN66" s="111"/>
      <c r="XBO66" s="111"/>
      <c r="XBP66" s="111"/>
      <c r="XBQ66" s="111"/>
      <c r="XBR66" s="111"/>
      <c r="XBS66" s="111"/>
      <c r="XBT66" s="111"/>
      <c r="XBU66" s="111"/>
      <c r="XBV66" s="111"/>
      <c r="XBW66" s="111"/>
      <c r="XBX66" s="111"/>
      <c r="XBY66" s="111"/>
      <c r="XBZ66" s="111"/>
      <c r="XCA66" s="111"/>
      <c r="XCB66" s="111"/>
      <c r="XCC66" s="111"/>
      <c r="XCD66" s="111"/>
      <c r="XCE66" s="111"/>
      <c r="XCF66" s="111"/>
      <c r="XCG66" s="111"/>
      <c r="XCH66" s="111"/>
      <c r="XCI66" s="111"/>
      <c r="XCJ66" s="111"/>
      <c r="XCK66" s="111"/>
      <c r="XCL66" s="111"/>
      <c r="XCM66" s="111"/>
      <c r="XCN66" s="111"/>
      <c r="XCO66" s="111"/>
      <c r="XCP66" s="111"/>
      <c r="XCQ66" s="111"/>
      <c r="XCR66" s="111"/>
      <c r="XCS66" s="111"/>
      <c r="XCT66" s="111"/>
      <c r="XCU66" s="111"/>
      <c r="XCV66" s="111"/>
      <c r="XCW66" s="111"/>
      <c r="XCX66" s="111"/>
      <c r="XCY66" s="111"/>
      <c r="XCZ66" s="111"/>
      <c r="XDA66" s="111"/>
      <c r="XDB66" s="111"/>
      <c r="XDC66" s="111"/>
      <c r="XDD66" s="111"/>
      <c r="XDE66" s="111"/>
      <c r="XDF66" s="111"/>
      <c r="XDG66" s="111"/>
      <c r="XDH66" s="111"/>
      <c r="XDI66" s="111"/>
      <c r="XDJ66" s="111"/>
      <c r="XDK66" s="111"/>
      <c r="XDL66" s="111"/>
      <c r="XDM66" s="111"/>
      <c r="XDN66" s="111"/>
      <c r="XDO66" s="111"/>
      <c r="XDP66" s="111"/>
      <c r="XDQ66" s="111"/>
      <c r="XDR66" s="111"/>
      <c r="XDS66" s="111"/>
      <c r="XDT66" s="111"/>
      <c r="XDU66" s="111"/>
      <c r="XDV66" s="111"/>
      <c r="XDW66" s="111"/>
      <c r="XDX66" s="111"/>
      <c r="XDY66" s="111"/>
      <c r="XDZ66" s="111"/>
      <c r="XEA66" s="111"/>
      <c r="XEB66" s="111"/>
      <c r="XEC66" s="111"/>
      <c r="XED66" s="111"/>
      <c r="XEE66" s="111"/>
      <c r="XEF66" s="111"/>
      <c r="XEG66" s="111"/>
      <c r="XEH66" s="111"/>
      <c r="XEI66" s="111"/>
      <c r="XEJ66" s="111"/>
      <c r="XEK66" s="111"/>
      <c r="XEL66" s="111"/>
      <c r="XEM66" s="111"/>
      <c r="XEN66" s="111"/>
      <c r="XEO66" s="111"/>
      <c r="XEP66" s="111"/>
      <c r="XEQ66" s="111"/>
      <c r="XER66" s="111"/>
      <c r="XES66" s="111"/>
      <c r="XET66" s="111"/>
      <c r="XEU66" s="111"/>
      <c r="XEV66" s="111"/>
      <c r="XEW66" s="111"/>
      <c r="XEX66" s="111"/>
      <c r="XEY66" s="111"/>
      <c r="XEZ66" s="111"/>
      <c r="XFA66" s="111"/>
      <c r="XFB66" s="111"/>
      <c r="XFC66" s="111"/>
      <c r="XFD66" s="111"/>
    </row>
    <row r="67" s="140" customFormat="true" ht="24.65" hidden="false" customHeight="true" outlineLevel="0" collapsed="false">
      <c r="A67" s="177" t="n">
        <v>636</v>
      </c>
      <c r="B67" s="178" t="s">
        <v>87</v>
      </c>
      <c r="C67" s="179"/>
      <c r="D67" s="179" t="n">
        <v>1000</v>
      </c>
      <c r="E67" s="152" t="n">
        <f aca="false">IFERROR(D67/C67,0)</f>
        <v>0</v>
      </c>
      <c r="F67" s="139"/>
      <c r="G67" s="139"/>
      <c r="WVN67" s="111"/>
      <c r="WVO67" s="111"/>
      <c r="WVP67" s="111"/>
      <c r="WVQ67" s="111"/>
      <c r="WVR67" s="111"/>
      <c r="WVS67" s="111"/>
      <c r="WVT67" s="111"/>
      <c r="WVU67" s="111"/>
      <c r="WVV67" s="111"/>
      <c r="WVW67" s="111"/>
      <c r="WVX67" s="111"/>
      <c r="WVY67" s="111"/>
      <c r="WVZ67" s="111"/>
      <c r="WWA67" s="111"/>
      <c r="WWB67" s="111"/>
      <c r="WWC67" s="111"/>
      <c r="WWD67" s="111"/>
      <c r="WWE67" s="111"/>
      <c r="WWF67" s="111"/>
      <c r="WWG67" s="111"/>
      <c r="WWH67" s="111"/>
      <c r="WWI67" s="111"/>
      <c r="WWJ67" s="111"/>
      <c r="WWK67" s="111"/>
      <c r="WWL67" s="111"/>
      <c r="WWM67" s="111"/>
      <c r="WWN67" s="111"/>
      <c r="WWO67" s="111"/>
      <c r="WWP67" s="111"/>
      <c r="WWQ67" s="111"/>
      <c r="WWR67" s="111"/>
      <c r="WWS67" s="111"/>
      <c r="WWT67" s="111"/>
      <c r="WWU67" s="111"/>
      <c r="WWV67" s="111"/>
      <c r="WWW67" s="111"/>
      <c r="WWX67" s="111"/>
      <c r="WWY67" s="111"/>
      <c r="WWZ67" s="111"/>
      <c r="WXA67" s="111"/>
      <c r="WXB67" s="111"/>
      <c r="WXC67" s="111"/>
      <c r="WXD67" s="111"/>
      <c r="WXE67" s="111"/>
      <c r="WXF67" s="111"/>
      <c r="WXG67" s="111"/>
      <c r="WXH67" s="111"/>
      <c r="WXI67" s="111"/>
      <c r="WXJ67" s="111"/>
      <c r="WXK67" s="111"/>
      <c r="WXL67" s="111"/>
      <c r="WXM67" s="111"/>
      <c r="WXN67" s="111"/>
      <c r="WXO67" s="111"/>
      <c r="WXP67" s="111"/>
      <c r="WXQ67" s="111"/>
      <c r="WXR67" s="111"/>
      <c r="WXS67" s="111"/>
      <c r="WXT67" s="111"/>
      <c r="WXU67" s="111"/>
      <c r="WXV67" s="111"/>
      <c r="WXW67" s="111"/>
      <c r="WXX67" s="111"/>
      <c r="WXY67" s="111"/>
      <c r="WXZ67" s="111"/>
      <c r="WYA67" s="111"/>
      <c r="WYB67" s="111"/>
      <c r="WYC67" s="111"/>
      <c r="WYD67" s="111"/>
      <c r="WYE67" s="111"/>
      <c r="WYF67" s="111"/>
      <c r="WYG67" s="111"/>
      <c r="WYH67" s="111"/>
      <c r="WYI67" s="111"/>
      <c r="WYJ67" s="111"/>
      <c r="WYK67" s="111"/>
      <c r="WYL67" s="111"/>
      <c r="WYM67" s="111"/>
      <c r="WYN67" s="111"/>
      <c r="WYO67" s="111"/>
      <c r="WYP67" s="111"/>
      <c r="WYQ67" s="111"/>
      <c r="WYR67" s="111"/>
      <c r="WYS67" s="111"/>
      <c r="WYT67" s="111"/>
      <c r="WYU67" s="111"/>
      <c r="WYV67" s="111"/>
      <c r="WYW67" s="111"/>
      <c r="WYX67" s="111"/>
      <c r="WYY67" s="111"/>
      <c r="WYZ67" s="111"/>
      <c r="WZA67" s="111"/>
      <c r="WZB67" s="111"/>
      <c r="WZC67" s="111"/>
      <c r="WZD67" s="111"/>
      <c r="WZE67" s="111"/>
      <c r="WZF67" s="111"/>
      <c r="WZG67" s="111"/>
      <c r="WZH67" s="111"/>
      <c r="WZI67" s="111"/>
      <c r="WZJ67" s="111"/>
      <c r="WZK67" s="111"/>
      <c r="WZL67" s="111"/>
      <c r="WZM67" s="111"/>
      <c r="WZN67" s="111"/>
      <c r="WZO67" s="111"/>
      <c r="WZP67" s="111"/>
      <c r="WZQ67" s="111"/>
      <c r="WZR67" s="111"/>
      <c r="WZS67" s="111"/>
      <c r="WZT67" s="111"/>
      <c r="WZU67" s="111"/>
      <c r="WZV67" s="111"/>
      <c r="WZW67" s="111"/>
      <c r="WZX67" s="111"/>
      <c r="WZY67" s="111"/>
      <c r="WZZ67" s="111"/>
      <c r="XAA67" s="111"/>
      <c r="XAB67" s="111"/>
      <c r="XAC67" s="111"/>
      <c r="XAD67" s="111"/>
      <c r="XAE67" s="111"/>
      <c r="XAF67" s="111"/>
      <c r="XAG67" s="111"/>
      <c r="XAH67" s="111"/>
      <c r="XAI67" s="111"/>
      <c r="XAJ67" s="111"/>
      <c r="XAK67" s="111"/>
      <c r="XAL67" s="111"/>
      <c r="XAM67" s="111"/>
      <c r="XAN67" s="111"/>
      <c r="XAO67" s="111"/>
      <c r="XAP67" s="111"/>
      <c r="XAQ67" s="111"/>
      <c r="XAR67" s="111"/>
      <c r="XAS67" s="111"/>
      <c r="XAT67" s="111"/>
      <c r="XAU67" s="111"/>
      <c r="XAV67" s="111"/>
      <c r="XAW67" s="111"/>
      <c r="XAX67" s="111"/>
      <c r="XAY67" s="111"/>
      <c r="XAZ67" s="111"/>
      <c r="XBA67" s="111"/>
      <c r="XBB67" s="111"/>
      <c r="XBC67" s="111"/>
      <c r="XBD67" s="111"/>
      <c r="XBE67" s="111"/>
      <c r="XBF67" s="111"/>
      <c r="XBG67" s="111"/>
      <c r="XBH67" s="111"/>
      <c r="XBI67" s="111"/>
      <c r="XBJ67" s="111"/>
      <c r="XBK67" s="111"/>
      <c r="XBL67" s="111"/>
      <c r="XBM67" s="111"/>
      <c r="XBN67" s="111"/>
      <c r="XBO67" s="111"/>
      <c r="XBP67" s="111"/>
      <c r="XBQ67" s="111"/>
      <c r="XBR67" s="111"/>
      <c r="XBS67" s="111"/>
      <c r="XBT67" s="111"/>
      <c r="XBU67" s="111"/>
      <c r="XBV67" s="111"/>
      <c r="XBW67" s="111"/>
      <c r="XBX67" s="111"/>
      <c r="XBY67" s="111"/>
      <c r="XBZ67" s="111"/>
      <c r="XCA67" s="111"/>
      <c r="XCB67" s="111"/>
      <c r="XCC67" s="111"/>
      <c r="XCD67" s="111"/>
      <c r="XCE67" s="111"/>
      <c r="XCF67" s="111"/>
      <c r="XCG67" s="111"/>
      <c r="XCH67" s="111"/>
      <c r="XCI67" s="111"/>
      <c r="XCJ67" s="111"/>
      <c r="XCK67" s="111"/>
      <c r="XCL67" s="111"/>
      <c r="XCM67" s="111"/>
      <c r="XCN67" s="111"/>
      <c r="XCO67" s="111"/>
      <c r="XCP67" s="111"/>
      <c r="XCQ67" s="111"/>
      <c r="XCR67" s="111"/>
      <c r="XCS67" s="111"/>
      <c r="XCT67" s="111"/>
      <c r="XCU67" s="111"/>
      <c r="XCV67" s="111"/>
      <c r="XCW67" s="111"/>
      <c r="XCX67" s="111"/>
      <c r="XCY67" s="111"/>
      <c r="XCZ67" s="111"/>
      <c r="XDA67" s="111"/>
      <c r="XDB67" s="111"/>
      <c r="XDC67" s="111"/>
      <c r="XDD67" s="111"/>
      <c r="XDE67" s="111"/>
      <c r="XDF67" s="111"/>
      <c r="XDG67" s="111"/>
      <c r="XDH67" s="111"/>
      <c r="XDI67" s="111"/>
      <c r="XDJ67" s="111"/>
      <c r="XDK67" s="111"/>
      <c r="XDL67" s="111"/>
      <c r="XDM67" s="111"/>
      <c r="XDN67" s="111"/>
      <c r="XDO67" s="111"/>
      <c r="XDP67" s="111"/>
      <c r="XDQ67" s="111"/>
      <c r="XDR67" s="111"/>
      <c r="XDS67" s="111"/>
      <c r="XDT67" s="111"/>
      <c r="XDU67" s="111"/>
      <c r="XDV67" s="111"/>
      <c r="XDW67" s="111"/>
      <c r="XDX67" s="111"/>
      <c r="XDY67" s="111"/>
      <c r="XDZ67" s="111"/>
      <c r="XEA67" s="111"/>
      <c r="XEB67" s="111"/>
      <c r="XEC67" s="111"/>
      <c r="XED67" s="111"/>
      <c r="XEE67" s="111"/>
      <c r="XEF67" s="111"/>
      <c r="XEG67" s="111"/>
      <c r="XEH67" s="111"/>
      <c r="XEI67" s="111"/>
      <c r="XEJ67" s="111"/>
      <c r="XEK67" s="111"/>
      <c r="XEL67" s="111"/>
      <c r="XEM67" s="111"/>
      <c r="XEN67" s="111"/>
      <c r="XEO67" s="111"/>
      <c r="XEP67" s="111"/>
      <c r="XEQ67" s="111"/>
      <c r="XER67" s="111"/>
      <c r="XES67" s="111"/>
      <c r="XET67" s="111"/>
      <c r="XEU67" s="111"/>
      <c r="XEV67" s="111"/>
      <c r="XEW67" s="111"/>
      <c r="XEX67" s="111"/>
      <c r="XEY67" s="111"/>
      <c r="XEZ67" s="111"/>
      <c r="XFA67" s="111"/>
      <c r="XFB67" s="111"/>
      <c r="XFC67" s="111"/>
      <c r="XFD67" s="111"/>
    </row>
    <row r="68" customFormat="false" ht="23.45" hidden="false" customHeight="true" outlineLevel="0" collapsed="false">
      <c r="A68" s="180" t="n">
        <v>6361</v>
      </c>
      <c r="B68" s="181" t="s">
        <v>87</v>
      </c>
      <c r="C68" s="147"/>
      <c r="D68" s="182" t="n">
        <v>1000</v>
      </c>
      <c r="E68" s="152" t="n">
        <f aca="false">IFERROR(D68/C68,0)</f>
        <v>0</v>
      </c>
    </row>
    <row r="69" customFormat="false" ht="14.25" hidden="false" customHeight="true" outlineLevel="0" collapsed="false">
      <c r="A69" s="145" t="n">
        <v>639</v>
      </c>
      <c r="B69" s="146" t="s">
        <v>88</v>
      </c>
      <c r="C69" s="147" t="n">
        <f aca="false">SUM(C70:C70)</f>
        <v>2471383.29</v>
      </c>
      <c r="D69" s="147" t="n">
        <f aca="false">SUM(D70:D70)</f>
        <v>2471383.29</v>
      </c>
      <c r="E69" s="148" t="n">
        <f aca="false">IFERROR(D69/C69,0)</f>
        <v>1</v>
      </c>
    </row>
    <row r="70" s="154" customFormat="true" ht="14.25" hidden="false" customHeight="true" outlineLevel="0" collapsed="false">
      <c r="A70" s="149" t="n">
        <v>6391</v>
      </c>
      <c r="B70" s="150" t="s">
        <v>89</v>
      </c>
      <c r="C70" s="151" t="n">
        <v>2471383.29</v>
      </c>
      <c r="D70" s="151" t="n">
        <v>2471383.29</v>
      </c>
      <c r="E70" s="152" t="n">
        <f aca="false">IFERROR(D70/C70,0)</f>
        <v>1</v>
      </c>
      <c r="F70" s="153"/>
      <c r="G70" s="153"/>
      <c r="WVN70" s="111"/>
      <c r="WVO70" s="111"/>
      <c r="WVP70" s="111"/>
      <c r="WVQ70" s="111"/>
      <c r="WVR70" s="111"/>
      <c r="WVS70" s="111"/>
      <c r="WVT70" s="111"/>
      <c r="WVU70" s="111"/>
      <c r="WVV70" s="111"/>
      <c r="WVW70" s="111"/>
      <c r="WVX70" s="111"/>
      <c r="WVY70" s="111"/>
      <c r="WVZ70" s="111"/>
      <c r="WWA70" s="111"/>
      <c r="WWB70" s="111"/>
      <c r="WWC70" s="111"/>
      <c r="WWD70" s="111"/>
      <c r="WWE70" s="111"/>
      <c r="WWF70" s="111"/>
      <c r="WWG70" s="111"/>
      <c r="WWH70" s="111"/>
      <c r="WWI70" s="111"/>
      <c r="WWJ70" s="111"/>
      <c r="WWK70" s="111"/>
      <c r="WWL70" s="111"/>
      <c r="WWM70" s="111"/>
      <c r="WWN70" s="111"/>
      <c r="WWO70" s="111"/>
      <c r="WWP70" s="111"/>
      <c r="WWQ70" s="111"/>
      <c r="WWR70" s="111"/>
      <c r="WWS70" s="111"/>
      <c r="WWT70" s="111"/>
      <c r="WWU70" s="111"/>
      <c r="WWV70" s="111"/>
      <c r="WWW70" s="111"/>
      <c r="WWX70" s="111"/>
      <c r="WWY70" s="111"/>
      <c r="WWZ70" s="111"/>
      <c r="WXA70" s="111"/>
      <c r="WXB70" s="111"/>
      <c r="WXC70" s="111"/>
      <c r="WXD70" s="111"/>
      <c r="WXE70" s="111"/>
      <c r="WXF70" s="111"/>
      <c r="WXG70" s="111"/>
      <c r="WXH70" s="111"/>
      <c r="WXI70" s="111"/>
      <c r="WXJ70" s="111"/>
      <c r="WXK70" s="111"/>
      <c r="WXL70" s="111"/>
      <c r="WXM70" s="111"/>
      <c r="WXN70" s="111"/>
      <c r="WXO70" s="111"/>
      <c r="WXP70" s="111"/>
      <c r="WXQ70" s="111"/>
      <c r="WXR70" s="111"/>
      <c r="WXS70" s="111"/>
      <c r="WXT70" s="111"/>
      <c r="WXU70" s="111"/>
      <c r="WXV70" s="111"/>
      <c r="WXW70" s="111"/>
      <c r="WXX70" s="111"/>
      <c r="WXY70" s="111"/>
      <c r="WXZ70" s="111"/>
      <c r="WYA70" s="111"/>
      <c r="WYB70" s="111"/>
      <c r="WYC70" s="111"/>
      <c r="WYD70" s="111"/>
      <c r="WYE70" s="111"/>
      <c r="WYF70" s="111"/>
      <c r="WYG70" s="111"/>
      <c r="WYH70" s="111"/>
      <c r="WYI70" s="111"/>
      <c r="WYJ70" s="111"/>
      <c r="WYK70" s="111"/>
      <c r="WYL70" s="111"/>
      <c r="WYM70" s="111"/>
      <c r="WYN70" s="111"/>
      <c r="WYO70" s="111"/>
      <c r="WYP70" s="111"/>
      <c r="WYQ70" s="111"/>
      <c r="WYR70" s="111"/>
      <c r="WYS70" s="111"/>
      <c r="WYT70" s="111"/>
      <c r="WYU70" s="111"/>
      <c r="WYV70" s="111"/>
      <c r="WYW70" s="111"/>
      <c r="WYX70" s="111"/>
      <c r="WYY70" s="111"/>
      <c r="WYZ70" s="111"/>
      <c r="WZA70" s="111"/>
      <c r="WZB70" s="111"/>
      <c r="WZC70" s="111"/>
      <c r="WZD70" s="111"/>
      <c r="WZE70" s="111"/>
      <c r="WZF70" s="111"/>
      <c r="WZG70" s="111"/>
      <c r="WZH70" s="111"/>
      <c r="WZI70" s="111"/>
      <c r="WZJ70" s="111"/>
      <c r="WZK70" s="111"/>
      <c r="WZL70" s="111"/>
      <c r="WZM70" s="111"/>
      <c r="WZN70" s="111"/>
      <c r="WZO70" s="111"/>
      <c r="WZP70" s="111"/>
      <c r="WZQ70" s="111"/>
      <c r="WZR70" s="111"/>
      <c r="WZS70" s="111"/>
      <c r="WZT70" s="111"/>
      <c r="WZU70" s="111"/>
      <c r="WZV70" s="111"/>
      <c r="WZW70" s="111"/>
      <c r="WZX70" s="111"/>
      <c r="WZY70" s="111"/>
      <c r="WZZ70" s="111"/>
      <c r="XAA70" s="111"/>
      <c r="XAB70" s="111"/>
      <c r="XAC70" s="111"/>
      <c r="XAD70" s="111"/>
      <c r="XAE70" s="111"/>
      <c r="XAF70" s="111"/>
      <c r="XAG70" s="111"/>
      <c r="XAH70" s="111"/>
      <c r="XAI70" s="111"/>
      <c r="XAJ70" s="111"/>
      <c r="XAK70" s="111"/>
      <c r="XAL70" s="111"/>
      <c r="XAM70" s="111"/>
      <c r="XAN70" s="111"/>
      <c r="XAO70" s="111"/>
      <c r="XAP70" s="111"/>
      <c r="XAQ70" s="111"/>
      <c r="XAR70" s="111"/>
      <c r="XAS70" s="111"/>
      <c r="XAT70" s="111"/>
      <c r="XAU70" s="111"/>
      <c r="XAV70" s="111"/>
      <c r="XAW70" s="111"/>
      <c r="XAX70" s="111"/>
      <c r="XAY70" s="111"/>
      <c r="XAZ70" s="111"/>
      <c r="XBA70" s="111"/>
      <c r="XBB70" s="111"/>
      <c r="XBC70" s="111"/>
      <c r="XBD70" s="111"/>
      <c r="XBE70" s="111"/>
      <c r="XBF70" s="111"/>
      <c r="XBG70" s="111"/>
      <c r="XBH70" s="111"/>
      <c r="XBI70" s="111"/>
      <c r="XBJ70" s="111"/>
      <c r="XBK70" s="111"/>
      <c r="XBL70" s="111"/>
      <c r="XBM70" s="111"/>
      <c r="XBN70" s="111"/>
      <c r="XBO70" s="111"/>
      <c r="XBP70" s="111"/>
      <c r="XBQ70" s="111"/>
      <c r="XBR70" s="111"/>
      <c r="XBS70" s="111"/>
      <c r="XBT70" s="111"/>
      <c r="XBU70" s="111"/>
      <c r="XBV70" s="111"/>
      <c r="XBW70" s="111"/>
      <c r="XBX70" s="111"/>
      <c r="XBY70" s="111"/>
      <c r="XBZ70" s="111"/>
      <c r="XCA70" s="111"/>
      <c r="XCB70" s="111"/>
      <c r="XCC70" s="111"/>
      <c r="XCD70" s="111"/>
      <c r="XCE70" s="111"/>
      <c r="XCF70" s="111"/>
      <c r="XCG70" s="111"/>
      <c r="XCH70" s="111"/>
      <c r="XCI70" s="111"/>
      <c r="XCJ70" s="111"/>
      <c r="XCK70" s="111"/>
      <c r="XCL70" s="111"/>
      <c r="XCM70" s="111"/>
      <c r="XCN70" s="111"/>
      <c r="XCO70" s="111"/>
      <c r="XCP70" s="111"/>
      <c r="XCQ70" s="111"/>
      <c r="XCR70" s="111"/>
      <c r="XCS70" s="111"/>
      <c r="XCT70" s="111"/>
      <c r="XCU70" s="111"/>
      <c r="XCV70" s="111"/>
      <c r="XCW70" s="111"/>
      <c r="XCX70" s="111"/>
      <c r="XCY70" s="111"/>
      <c r="XCZ70" s="111"/>
      <c r="XDA70" s="111"/>
      <c r="XDB70" s="111"/>
      <c r="XDC70" s="111"/>
      <c r="XDD70" s="111"/>
      <c r="XDE70" s="111"/>
      <c r="XDF70" s="111"/>
      <c r="XDG70" s="111"/>
      <c r="XDH70" s="111"/>
      <c r="XDI70" s="111"/>
      <c r="XDJ70" s="111"/>
      <c r="XDK70" s="111"/>
      <c r="XDL70" s="111"/>
      <c r="XDM70" s="111"/>
      <c r="XDN70" s="111"/>
      <c r="XDO70" s="111"/>
      <c r="XDP70" s="111"/>
      <c r="XDQ70" s="111"/>
      <c r="XDR70" s="111"/>
      <c r="XDS70" s="111"/>
      <c r="XDT70" s="111"/>
      <c r="XDU70" s="111"/>
      <c r="XDV70" s="111"/>
      <c r="XDW70" s="111"/>
      <c r="XDX70" s="111"/>
      <c r="XDY70" s="111"/>
      <c r="XDZ70" s="111"/>
      <c r="XEA70" s="111"/>
      <c r="XEB70" s="111"/>
      <c r="XEC70" s="111"/>
      <c r="XED70" s="111"/>
      <c r="XEE70" s="111"/>
      <c r="XEF70" s="111"/>
      <c r="XEG70" s="111"/>
      <c r="XEH70" s="111"/>
      <c r="XEI70" s="111"/>
      <c r="XEJ70" s="111"/>
      <c r="XEK70" s="111"/>
      <c r="XEL70" s="111"/>
      <c r="XEM70" s="111"/>
      <c r="XEN70" s="111"/>
      <c r="XEO70" s="111"/>
      <c r="XEP70" s="111"/>
      <c r="XEQ70" s="111"/>
      <c r="XER70" s="111"/>
      <c r="XES70" s="111"/>
      <c r="XET70" s="111"/>
      <c r="XEU70" s="111"/>
      <c r="XEV70" s="111"/>
      <c r="XEW70" s="111"/>
      <c r="XEX70" s="111"/>
      <c r="XEY70" s="111"/>
      <c r="XEZ70" s="111"/>
      <c r="XFA70" s="111"/>
      <c r="XFB70" s="111"/>
      <c r="XFC70" s="111"/>
      <c r="XFD70" s="111"/>
    </row>
    <row r="71" customFormat="false" ht="15.75" hidden="false" customHeight="false" outlineLevel="0" collapsed="false">
      <c r="A71" s="155" t="s">
        <v>64</v>
      </c>
      <c r="B71" s="155"/>
      <c r="C71" s="156" t="n">
        <f aca="false">+C66</f>
        <v>2471383.29</v>
      </c>
      <c r="D71" s="156" t="n">
        <f aca="false">+D66</f>
        <v>2472383.29</v>
      </c>
      <c r="E71" s="157" t="n">
        <f aca="false">IFERROR(D71/C71,0)</f>
        <v>1.0004046316911</v>
      </c>
    </row>
    <row r="72" customFormat="false" ht="15.75" hidden="false" customHeight="false" outlineLevel="0" collapsed="false">
      <c r="A72" s="174"/>
      <c r="B72" s="174"/>
      <c r="C72" s="175"/>
      <c r="D72" s="175"/>
      <c r="E72" s="176"/>
    </row>
    <row r="73" customFormat="false" ht="15.75" hidden="false" customHeight="false" outlineLevel="0" collapsed="false">
      <c r="A73" s="161"/>
    </row>
    <row r="74" customFormat="false" ht="15.75" hidden="false" customHeight="false" outlineLevel="0" collapsed="false">
      <c r="A74" s="132" t="s">
        <v>90</v>
      </c>
      <c r="B74" s="133"/>
      <c r="C74" s="133"/>
      <c r="D74" s="133"/>
      <c r="E74" s="134"/>
    </row>
    <row r="75" customFormat="false" ht="15.75" hidden="false" customHeight="false" outlineLevel="0" collapsed="false">
      <c r="A75" s="136" t="s">
        <v>55</v>
      </c>
      <c r="B75" s="137" t="s">
        <v>56</v>
      </c>
      <c r="C75" s="137" t="s">
        <v>57</v>
      </c>
      <c r="D75" s="137" t="s">
        <v>58</v>
      </c>
      <c r="E75" s="173" t="s">
        <v>59</v>
      </c>
    </row>
    <row r="76" customFormat="false" ht="15.75" hidden="false" customHeight="false" outlineLevel="0" collapsed="false">
      <c r="A76" s="142" t="n">
        <v>66</v>
      </c>
      <c r="B76" s="142" t="s">
        <v>71</v>
      </c>
      <c r="C76" s="143" t="n">
        <f aca="false">+C77</f>
        <v>0</v>
      </c>
      <c r="D76" s="143" t="n">
        <f aca="false">+D77</f>
        <v>7270.74</v>
      </c>
      <c r="E76" s="144" t="n">
        <f aca="false">IFERROR(D76/C76,0)</f>
        <v>0</v>
      </c>
    </row>
    <row r="77" customFormat="false" ht="15.75" hidden="false" customHeight="false" outlineLevel="0" collapsed="false">
      <c r="A77" s="145" t="n">
        <v>663</v>
      </c>
      <c r="B77" s="146" t="s">
        <v>91</v>
      </c>
      <c r="C77" s="147" t="n">
        <f aca="false">SUM(C78:C78)</f>
        <v>0</v>
      </c>
      <c r="D77" s="147" t="n">
        <f aca="false">SUM(D78:D78)</f>
        <v>7270.74</v>
      </c>
      <c r="E77" s="148" t="n">
        <f aca="false">IFERROR(D77/C77,0)</f>
        <v>0</v>
      </c>
    </row>
    <row r="78" customFormat="false" ht="15.75" hidden="false" customHeight="false" outlineLevel="0" collapsed="false">
      <c r="A78" s="149" t="n">
        <v>6631</v>
      </c>
      <c r="B78" s="150" t="s">
        <v>92</v>
      </c>
      <c r="C78" s="151" t="n">
        <v>0</v>
      </c>
      <c r="D78" s="151" t="n">
        <v>7270.74</v>
      </c>
      <c r="E78" s="152" t="n">
        <f aca="false">IFERROR(D78/C78,0)</f>
        <v>0</v>
      </c>
    </row>
    <row r="79" customFormat="false" ht="15.75" hidden="false" customHeight="false" outlineLevel="0" collapsed="false">
      <c r="A79" s="155" t="s">
        <v>64</v>
      </c>
      <c r="B79" s="155"/>
      <c r="C79" s="156" t="n">
        <f aca="false">+C76</f>
        <v>0</v>
      </c>
      <c r="D79" s="156" t="n">
        <f aca="false">+D76</f>
        <v>7270.74</v>
      </c>
      <c r="E79" s="157" t="n">
        <f aca="false">IFERROR(D79/C79,0)</f>
        <v>0</v>
      </c>
    </row>
    <row r="80" customFormat="false" ht="15.75" hidden="false" customHeight="false" outlineLevel="0" collapsed="false">
      <c r="A80" s="161"/>
    </row>
    <row r="81" customFormat="false" ht="15.75" hidden="false" customHeight="false" outlineLevel="0" collapsed="false">
      <c r="A81" s="161"/>
    </row>
    <row r="82" customFormat="false" ht="15.75" hidden="false" customHeight="false" outlineLevel="0" collapsed="false">
      <c r="A82" s="161"/>
    </row>
    <row r="83" customFormat="false" ht="15.75" hidden="false" customHeight="false" outlineLevel="0" collapsed="false">
      <c r="A83" s="161"/>
    </row>
    <row r="84" customFormat="false" ht="15.75" hidden="false" customHeight="false" outlineLevel="0" collapsed="false">
      <c r="A84" s="161"/>
    </row>
    <row r="85" customFormat="false" ht="15.75" hidden="false" customHeight="false" outlineLevel="0" collapsed="false">
      <c r="A85" s="161"/>
    </row>
    <row r="86" customFormat="false" ht="15.75" hidden="false" customHeight="false" outlineLevel="0" collapsed="false">
      <c r="A86" s="161"/>
    </row>
    <row r="87" customFormat="false" ht="15.75" hidden="false" customHeight="false" outlineLevel="0" collapsed="false">
      <c r="A87" s="161"/>
    </row>
    <row r="88" customFormat="false" ht="15.75" hidden="false" customHeight="false" outlineLevel="0" collapsed="false">
      <c r="A88" s="161"/>
    </row>
    <row r="89" customFormat="false" ht="15.75" hidden="false" customHeight="false" outlineLevel="0" collapsed="false">
      <c r="A89" s="161"/>
    </row>
  </sheetData>
  <mergeCells count="17">
    <mergeCell ref="A1:E1"/>
    <mergeCell ref="A2:E2"/>
    <mergeCell ref="A4:B4"/>
    <mergeCell ref="A5:B5"/>
    <mergeCell ref="A6:B6"/>
    <mergeCell ref="A7:B7"/>
    <mergeCell ref="A8:B8"/>
    <mergeCell ref="A9:E9"/>
    <mergeCell ref="A16:B16"/>
    <mergeCell ref="A23:B23"/>
    <mergeCell ref="A34:B34"/>
    <mergeCell ref="A41:B41"/>
    <mergeCell ref="A49:B49"/>
    <mergeCell ref="A56:B56"/>
    <mergeCell ref="A62:B62"/>
    <mergeCell ref="A71:B71"/>
    <mergeCell ref="A79:B79"/>
  </mergeCells>
  <printOptions headings="false" gridLines="false" gridLinesSet="true" horizontalCentered="true" verticalCentered="false"/>
  <pageMargins left="0.354166666666667" right="0.354166666666667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71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201"/>
  <sheetViews>
    <sheetView showFormulas="false" showGridLines="true" showRowColHeaders="true" showZeros="true" rightToLeft="false" tabSelected="false" showOutlineSymbols="true" defaultGridColor="true" view="normal" topLeftCell="A163" colorId="64" zoomScale="100" zoomScaleNormal="100" zoomScalePageLayoutView="100" workbookViewId="0">
      <selection pane="topLeft" activeCell="C163" activeCellId="0" sqref="C163"/>
    </sheetView>
  </sheetViews>
  <sheetFormatPr defaultColWidth="8.54296875" defaultRowHeight="12.75" zeroHeight="false" outlineLevelRow="1" outlineLevelCol="0"/>
  <cols>
    <col collapsed="false" customWidth="true" hidden="false" outlineLevel="0" max="1" min="1" style="135" width="8.85"/>
    <col collapsed="false" customWidth="true" hidden="false" outlineLevel="0" max="2" min="2" style="135" width="46.69"/>
    <col collapsed="false" customWidth="true" hidden="false" outlineLevel="0" max="4" min="3" style="135" width="15"/>
    <col collapsed="false" customWidth="true" hidden="false" outlineLevel="0" max="5" min="5" style="183" width="9.85"/>
    <col collapsed="false" customWidth="true" hidden="false" outlineLevel="0" max="6" min="6" style="135" width="13.69"/>
    <col collapsed="false" customWidth="true" hidden="false" outlineLevel="0" max="7" min="7" style="52" width="10.15"/>
    <col collapsed="false" customWidth="true" hidden="false" outlineLevel="0" max="8" min="8" style="52" width="8.85"/>
    <col collapsed="false" customWidth="true" hidden="false" outlineLevel="0" max="9" min="9" style="52" width="11.85"/>
  </cols>
  <sheetData>
    <row r="1" s="71" customFormat="true" ht="18" hidden="false" customHeight="true" outlineLevel="0" collapsed="false">
      <c r="A1" s="112" t="s">
        <v>93</v>
      </c>
      <c r="B1" s="112"/>
      <c r="C1" s="112"/>
      <c r="D1" s="112"/>
      <c r="E1" s="112"/>
      <c r="F1" s="113"/>
    </row>
    <row r="2" s="71" customFormat="true" ht="18" hidden="false" customHeight="true" outlineLevel="0" collapsed="false">
      <c r="A2" s="112" t="s">
        <v>48</v>
      </c>
      <c r="B2" s="112"/>
      <c r="C2" s="112"/>
      <c r="D2" s="112"/>
      <c r="E2" s="112"/>
      <c r="F2" s="113"/>
    </row>
    <row r="3" s="119" customFormat="true" ht="16.5" hidden="false" customHeight="true" outlineLevel="0" collapsed="false">
      <c r="A3" s="184" t="s">
        <v>49</v>
      </c>
      <c r="B3" s="184"/>
      <c r="C3" s="184"/>
      <c r="D3" s="184"/>
      <c r="E3" s="184"/>
      <c r="F3" s="118"/>
    </row>
    <row r="4" s="124" customFormat="true" ht="15" hidden="false" customHeight="true" outlineLevel="0" collapsed="false">
      <c r="A4" s="120" t="s">
        <v>50</v>
      </c>
      <c r="B4" s="120"/>
      <c r="C4" s="121"/>
      <c r="D4" s="121"/>
      <c r="E4" s="122"/>
      <c r="F4" s="123"/>
    </row>
    <row r="5" s="119" customFormat="true" ht="15" hidden="false" customHeight="true" outlineLevel="0" collapsed="false">
      <c r="A5" s="125" t="s">
        <v>94</v>
      </c>
      <c r="B5" s="125"/>
      <c r="C5" s="126"/>
      <c r="D5" s="121"/>
      <c r="E5" s="122"/>
      <c r="F5" s="123"/>
    </row>
    <row r="6" s="119" customFormat="true" ht="15" hidden="false" customHeight="true" outlineLevel="0" collapsed="false">
      <c r="A6" s="120" t="s">
        <v>52</v>
      </c>
      <c r="B6" s="120"/>
      <c r="C6" s="121"/>
      <c r="D6" s="121"/>
      <c r="E6" s="122"/>
      <c r="F6" s="123"/>
    </row>
    <row r="7" s="119" customFormat="true" ht="15" hidden="false" customHeight="true" outlineLevel="0" collapsed="false">
      <c r="A7" s="127" t="s">
        <v>53</v>
      </c>
      <c r="B7" s="127"/>
      <c r="C7" s="185" t="n">
        <f aca="false">C43+C50+C66+C72+C100+C154+C162+C188</f>
        <v>10316763.92</v>
      </c>
      <c r="D7" s="185" t="n">
        <f aca="false">D43+D50+D66+D72+D100+D154+D162+D188+D197</f>
        <v>9017707.32</v>
      </c>
      <c r="E7" s="129" t="n">
        <f aca="false">D7/C7</f>
        <v>0.874082938208787</v>
      </c>
      <c r="F7" s="123"/>
    </row>
    <row r="8" s="186" customFormat="true" ht="15" hidden="false" customHeight="true" outlineLevel="0" collapsed="false">
      <c r="B8" s="187"/>
      <c r="C8" s="188"/>
      <c r="D8" s="189"/>
      <c r="E8" s="190"/>
    </row>
    <row r="9" s="49" customFormat="true" ht="13.8" hidden="false" customHeight="false" outlineLevel="0" collapsed="false">
      <c r="A9" s="132" t="s">
        <v>95</v>
      </c>
      <c r="B9" s="133"/>
      <c r="C9" s="133"/>
      <c r="D9" s="133"/>
      <c r="E9" s="134"/>
      <c r="F9" s="135"/>
    </row>
    <row r="10" s="49" customFormat="true" ht="15.75" hidden="false" customHeight="true" outlineLevel="0" collapsed="false">
      <c r="A10" s="136" t="s">
        <v>55</v>
      </c>
      <c r="B10" s="137" t="s">
        <v>56</v>
      </c>
      <c r="C10" s="137" t="s">
        <v>57</v>
      </c>
      <c r="D10" s="137" t="s">
        <v>58</v>
      </c>
      <c r="E10" s="138" t="s">
        <v>59</v>
      </c>
      <c r="I10" s="191"/>
    </row>
    <row r="11" s="49" customFormat="true" ht="15" hidden="false" customHeight="true" outlineLevel="0" collapsed="false">
      <c r="A11" s="192" t="n">
        <v>3</v>
      </c>
      <c r="B11" s="193" t="s">
        <v>96</v>
      </c>
      <c r="C11" s="194" t="n">
        <f aca="false">C25+C12+C19</f>
        <v>1806901.59</v>
      </c>
      <c r="D11" s="194" t="n">
        <f aca="false">D25+D12+D19</f>
        <v>768013.3</v>
      </c>
      <c r="E11" s="195" t="n">
        <f aca="false">IFERROR(D11/C11,0)</f>
        <v>0.425044343449828</v>
      </c>
      <c r="F11" s="135"/>
      <c r="G11" s="191"/>
      <c r="I11" s="191"/>
    </row>
    <row r="12" s="49" customFormat="true" ht="15" hidden="false" customHeight="true" outlineLevel="0" collapsed="false">
      <c r="A12" s="196" t="n">
        <v>31</v>
      </c>
      <c r="B12" s="197" t="s">
        <v>97</v>
      </c>
      <c r="C12" s="198" t="n">
        <v>1700000</v>
      </c>
      <c r="D12" s="199" t="n">
        <f aca="false">D13+D17</f>
        <v>672099</v>
      </c>
      <c r="E12" s="200" t="n">
        <f aca="false">IFERROR(D12/C12,0)</f>
        <v>0.395352352941177</v>
      </c>
      <c r="F12" s="135"/>
      <c r="G12" s="191"/>
      <c r="I12" s="191"/>
    </row>
    <row r="13" s="49" customFormat="true" ht="15" hidden="false" customHeight="true" outlineLevel="0" collapsed="false">
      <c r="A13" s="201" t="n">
        <v>311</v>
      </c>
      <c r="B13" s="202" t="s">
        <v>98</v>
      </c>
      <c r="C13" s="203"/>
      <c r="D13" s="204" t="n">
        <f aca="false">D14+D15+D16</f>
        <v>570999</v>
      </c>
      <c r="E13" s="205" t="n">
        <f aca="false">IFERROR(D13/C13,0)</f>
        <v>0</v>
      </c>
      <c r="F13" s="135"/>
      <c r="G13" s="191"/>
      <c r="I13" s="191"/>
    </row>
    <row r="14" s="49" customFormat="true" ht="15" hidden="false" customHeight="true" outlineLevel="0" collapsed="false">
      <c r="A14" s="206" t="n">
        <v>3111</v>
      </c>
      <c r="B14" s="207" t="s">
        <v>99</v>
      </c>
      <c r="C14" s="208"/>
      <c r="D14" s="209" t="n">
        <v>454365.93</v>
      </c>
      <c r="E14" s="210" t="n">
        <f aca="false">IFERROR(D14/C14,0)</f>
        <v>0</v>
      </c>
      <c r="F14" s="135"/>
      <c r="G14" s="191"/>
      <c r="I14" s="191"/>
    </row>
    <row r="15" s="49" customFormat="true" ht="15" hidden="false" customHeight="true" outlineLevel="0" collapsed="false">
      <c r="A15" s="206" t="n">
        <v>3113</v>
      </c>
      <c r="B15" s="207" t="s">
        <v>100</v>
      </c>
      <c r="C15" s="208"/>
      <c r="D15" s="209" t="n">
        <v>37220.93</v>
      </c>
      <c r="E15" s="210" t="n">
        <f aca="false">IFERROR(D15/C15,0)</f>
        <v>0</v>
      </c>
      <c r="F15" s="135"/>
      <c r="G15" s="191"/>
      <c r="I15" s="191"/>
    </row>
    <row r="16" s="49" customFormat="true" ht="15" hidden="false" customHeight="true" outlineLevel="0" collapsed="false">
      <c r="A16" s="206" t="n">
        <v>3114</v>
      </c>
      <c r="B16" s="207" t="s">
        <v>101</v>
      </c>
      <c r="C16" s="208"/>
      <c r="D16" s="209" t="n">
        <v>79412.14</v>
      </c>
      <c r="E16" s="210" t="n">
        <f aca="false">IFERROR(D16/C16,0)</f>
        <v>0</v>
      </c>
      <c r="F16" s="135"/>
      <c r="G16" s="191"/>
      <c r="I16" s="191"/>
    </row>
    <row r="17" s="49" customFormat="true" ht="15" hidden="false" customHeight="true" outlineLevel="0" collapsed="false">
      <c r="A17" s="201" t="n">
        <v>312</v>
      </c>
      <c r="B17" s="202" t="s">
        <v>102</v>
      </c>
      <c r="C17" s="203"/>
      <c r="D17" s="204" t="n">
        <f aca="false">D18</f>
        <v>101100</v>
      </c>
      <c r="E17" s="205" t="n">
        <f aca="false">IFERROR(D17/C17,0)</f>
        <v>0</v>
      </c>
      <c r="F17" s="135"/>
      <c r="G17" s="191"/>
      <c r="I17" s="191"/>
    </row>
    <row r="18" s="49" customFormat="true" ht="15" hidden="false" customHeight="true" outlineLevel="0" collapsed="false">
      <c r="A18" s="206" t="n">
        <v>3121</v>
      </c>
      <c r="B18" s="207" t="s">
        <v>102</v>
      </c>
      <c r="C18" s="208"/>
      <c r="D18" s="209" t="n">
        <v>101100</v>
      </c>
      <c r="E18" s="210" t="n">
        <f aca="false">IFERROR(D18/C18,0)</f>
        <v>0</v>
      </c>
      <c r="F18" s="135"/>
      <c r="G18" s="191"/>
      <c r="I18" s="191"/>
    </row>
    <row r="19" s="49" customFormat="true" ht="15" hidden="false" customHeight="true" outlineLevel="0" collapsed="false">
      <c r="A19" s="211" t="n">
        <v>32</v>
      </c>
      <c r="B19" s="197" t="s">
        <v>103</v>
      </c>
      <c r="C19" s="212" t="n">
        <v>100000</v>
      </c>
      <c r="D19" s="212" t="n">
        <f aca="false">D20+D23</f>
        <v>89531.38</v>
      </c>
      <c r="E19" s="213" t="n">
        <f aca="false">IFERROR(D19/C19,0)</f>
        <v>0.8953138</v>
      </c>
      <c r="F19" s="135"/>
      <c r="G19" s="191"/>
      <c r="I19" s="191"/>
    </row>
    <row r="20" s="49" customFormat="true" ht="15" hidden="false" customHeight="true" outlineLevel="0" collapsed="false">
      <c r="A20" s="201" t="n">
        <v>322</v>
      </c>
      <c r="B20" s="202" t="s">
        <v>104</v>
      </c>
      <c r="C20" s="203"/>
      <c r="D20" s="204" t="n">
        <f aca="false">D21+D22</f>
        <v>58397.26</v>
      </c>
      <c r="E20" s="205" t="n">
        <f aca="false">IFERROR(D20/C20,0)</f>
        <v>0</v>
      </c>
      <c r="F20" s="135"/>
      <c r="G20" s="191"/>
      <c r="I20" s="191"/>
    </row>
    <row r="21" s="49" customFormat="true" ht="15" hidden="false" customHeight="true" outlineLevel="0" collapsed="false">
      <c r="A21" s="206" t="n">
        <v>3222</v>
      </c>
      <c r="B21" s="207" t="s">
        <v>105</v>
      </c>
      <c r="C21" s="208"/>
      <c r="D21" s="209" t="n">
        <v>8992.29</v>
      </c>
      <c r="E21" s="210" t="n">
        <f aca="false">IFERROR(D21/C21,0)</f>
        <v>0</v>
      </c>
      <c r="F21" s="135"/>
      <c r="G21" s="191"/>
      <c r="I21" s="191"/>
    </row>
    <row r="22" s="49" customFormat="true" ht="15" hidden="false" customHeight="true" outlineLevel="0" collapsed="false">
      <c r="A22" s="206" t="n">
        <v>3223</v>
      </c>
      <c r="B22" s="207" t="s">
        <v>106</v>
      </c>
      <c r="C22" s="208"/>
      <c r="D22" s="209" t="n">
        <v>49404.97</v>
      </c>
      <c r="E22" s="210" t="n">
        <f aca="false">IFERROR(D22/C22,0)</f>
        <v>0</v>
      </c>
      <c r="F22" s="135"/>
      <c r="G22" s="191"/>
      <c r="I22" s="191"/>
    </row>
    <row r="23" s="49" customFormat="true" ht="15" hidden="false" customHeight="true" outlineLevel="0" collapsed="false">
      <c r="A23" s="201" t="n">
        <v>323</v>
      </c>
      <c r="B23" s="202" t="s">
        <v>107</v>
      </c>
      <c r="C23" s="203"/>
      <c r="D23" s="204" t="n">
        <f aca="false">SUM(D24:D24)</f>
        <v>31134.12</v>
      </c>
      <c r="E23" s="205" t="n">
        <f aca="false">IFERROR(D23/C23,0)</f>
        <v>0</v>
      </c>
      <c r="F23" s="135"/>
      <c r="G23" s="191"/>
      <c r="I23" s="191"/>
    </row>
    <row r="24" s="49" customFormat="true" ht="15" hidden="false" customHeight="true" outlineLevel="0" collapsed="false">
      <c r="A24" s="214" t="n">
        <v>3232</v>
      </c>
      <c r="B24" s="207" t="s">
        <v>108</v>
      </c>
      <c r="C24" s="209"/>
      <c r="D24" s="209" t="n">
        <v>31134.12</v>
      </c>
      <c r="E24" s="210" t="n">
        <f aca="false">IFERROR(D24/C24,0)</f>
        <v>0</v>
      </c>
      <c r="F24" s="135"/>
      <c r="G24" s="191"/>
      <c r="I24" s="191"/>
    </row>
    <row r="25" customFormat="false" ht="15" hidden="false" customHeight="true" outlineLevel="0" collapsed="false">
      <c r="A25" s="211" t="n">
        <v>32</v>
      </c>
      <c r="B25" s="197" t="s">
        <v>103</v>
      </c>
      <c r="C25" s="212" t="n">
        <f aca="false">C27</f>
        <v>6901.59</v>
      </c>
      <c r="D25" s="212" t="n">
        <f aca="false">D27</f>
        <v>6382.92</v>
      </c>
      <c r="E25" s="213" t="n">
        <f aca="false">IFERROR(D25/C25,0)</f>
        <v>0.92484775247443</v>
      </c>
      <c r="G25" s="215"/>
      <c r="H25" s="71"/>
      <c r="I25" s="71"/>
    </row>
    <row r="26" customFormat="false" ht="15" hidden="false" customHeight="true" outlineLevel="0" collapsed="false">
      <c r="A26" s="201" t="n">
        <v>329</v>
      </c>
      <c r="B26" s="216" t="s">
        <v>109</v>
      </c>
      <c r="C26" s="208" t="n">
        <v>6901.59</v>
      </c>
      <c r="D26" s="217" t="n">
        <v>6382.92</v>
      </c>
      <c r="E26" s="205" t="n">
        <f aca="false">IFERROR(D26/C26,0)</f>
        <v>0.92484775247443</v>
      </c>
      <c r="G26" s="49"/>
      <c r="H26" s="49"/>
      <c r="I26" s="49"/>
    </row>
    <row r="27" customFormat="false" ht="15" hidden="false" customHeight="true" outlineLevel="1" collapsed="false">
      <c r="A27" s="206" t="n">
        <v>3291</v>
      </c>
      <c r="B27" s="207" t="s">
        <v>110</v>
      </c>
      <c r="C27" s="208" t="n">
        <v>6901.59</v>
      </c>
      <c r="D27" s="217" t="n">
        <v>6382.92</v>
      </c>
      <c r="E27" s="218" t="n">
        <f aca="false">IFERROR(D27/C27,0)</f>
        <v>0.92484775247443</v>
      </c>
      <c r="G27" s="49"/>
      <c r="H27" s="49"/>
      <c r="I27" s="49"/>
    </row>
    <row r="28" customFormat="false" ht="15" hidden="false" customHeight="true" outlineLevel="0" collapsed="false">
      <c r="A28" s="219" t="n">
        <v>4</v>
      </c>
      <c r="B28" s="193" t="s">
        <v>111</v>
      </c>
      <c r="C28" s="220" t="n">
        <f aca="false">C29+C39</f>
        <v>200411.43</v>
      </c>
      <c r="D28" s="220" t="n">
        <f aca="false">D29+D39</f>
        <v>135996.31</v>
      </c>
      <c r="E28" s="195" t="n">
        <f aca="false">IFERROR(D28/C28,0)</f>
        <v>0.678585597637819</v>
      </c>
      <c r="G28" s="49"/>
      <c r="H28" s="49"/>
      <c r="I28" s="49"/>
    </row>
    <row r="29" customFormat="false" ht="15" hidden="false" customHeight="true" outlineLevel="0" collapsed="false">
      <c r="A29" s="211" t="n">
        <v>42</v>
      </c>
      <c r="B29" s="197" t="s">
        <v>112</v>
      </c>
      <c r="C29" s="198" t="n">
        <v>101327.23</v>
      </c>
      <c r="D29" s="198" t="n">
        <f aca="false">D30+D37</f>
        <v>60614.27</v>
      </c>
      <c r="E29" s="200" t="n">
        <f aca="false">IFERROR(D29/C29,0)</f>
        <v>0.598203168092131</v>
      </c>
      <c r="G29" s="49"/>
      <c r="H29" s="49"/>
      <c r="I29" s="49"/>
    </row>
    <row r="30" customFormat="false" ht="15" hidden="false" customHeight="true" outlineLevel="0" collapsed="false">
      <c r="A30" s="201" t="n">
        <v>422</v>
      </c>
      <c r="B30" s="202" t="s">
        <v>113</v>
      </c>
      <c r="C30" s="203"/>
      <c r="D30" s="203" t="n">
        <f aca="false">SUM(D31:D36)</f>
        <v>51126.77</v>
      </c>
      <c r="E30" s="205" t="n">
        <f aca="false">IFERROR(D30/C30,0)</f>
        <v>0</v>
      </c>
      <c r="G30" s="49"/>
      <c r="H30" s="49"/>
      <c r="I30" s="49"/>
    </row>
    <row r="31" customFormat="false" ht="15" hidden="false" customHeight="true" outlineLevel="1" collapsed="false">
      <c r="A31" s="214" t="n">
        <v>4221</v>
      </c>
      <c r="B31" s="207" t="s">
        <v>114</v>
      </c>
      <c r="C31" s="209"/>
      <c r="D31" s="209" t="n">
        <v>12206.25</v>
      </c>
      <c r="E31" s="210" t="n">
        <f aca="false">IFERROR(D31/C31,0)</f>
        <v>0</v>
      </c>
      <c r="G31" s="49"/>
      <c r="H31" s="49"/>
      <c r="I31" s="49"/>
    </row>
    <row r="32" customFormat="false" ht="15" hidden="false" customHeight="true" outlineLevel="1" collapsed="false">
      <c r="A32" s="214" t="n">
        <v>4222</v>
      </c>
      <c r="B32" s="207" t="s">
        <v>115</v>
      </c>
      <c r="C32" s="209"/>
      <c r="D32" s="209"/>
      <c r="E32" s="210" t="n">
        <f aca="false">IFERROR(D32/C32,0)</f>
        <v>0</v>
      </c>
      <c r="G32" s="49"/>
      <c r="H32" s="49"/>
      <c r="I32" s="49"/>
    </row>
    <row r="33" customFormat="false" ht="15" hidden="false" customHeight="true" outlineLevel="1" collapsed="false">
      <c r="A33" s="214" t="n">
        <v>4223</v>
      </c>
      <c r="B33" s="207" t="s">
        <v>116</v>
      </c>
      <c r="C33" s="209"/>
      <c r="D33" s="209" t="n">
        <v>24945.52</v>
      </c>
      <c r="E33" s="210" t="n">
        <f aca="false">IFERROR(D33/C33,0)</f>
        <v>0</v>
      </c>
      <c r="G33" s="49"/>
      <c r="H33" s="49"/>
      <c r="I33" s="49"/>
    </row>
    <row r="34" customFormat="false" ht="15" hidden="false" customHeight="true" outlineLevel="1" collapsed="false">
      <c r="A34" s="214" t="n">
        <v>4224</v>
      </c>
      <c r="B34" s="207" t="s">
        <v>117</v>
      </c>
      <c r="C34" s="209"/>
      <c r="D34" s="209" t="n">
        <v>968.75</v>
      </c>
      <c r="E34" s="210" t="n">
        <f aca="false">IFERROR(D34/C34,0)</f>
        <v>0</v>
      </c>
      <c r="G34" s="49"/>
      <c r="H34" s="49"/>
      <c r="I34" s="49"/>
    </row>
    <row r="35" customFormat="false" ht="15" hidden="false" customHeight="true" outlineLevel="1" collapsed="false">
      <c r="A35" s="214" t="n">
        <v>4225</v>
      </c>
      <c r="B35" s="207" t="s">
        <v>118</v>
      </c>
      <c r="C35" s="209"/>
      <c r="D35" s="209"/>
      <c r="E35" s="210" t="n">
        <f aca="false">IFERROR(D35/C35,0)</f>
        <v>0</v>
      </c>
      <c r="G35" s="49"/>
      <c r="H35" s="49"/>
      <c r="I35" s="49"/>
    </row>
    <row r="36" customFormat="false" ht="15" hidden="false" customHeight="true" outlineLevel="1" collapsed="false">
      <c r="A36" s="206" t="n">
        <v>4227</v>
      </c>
      <c r="B36" s="207" t="s">
        <v>119</v>
      </c>
      <c r="C36" s="208"/>
      <c r="D36" s="208" t="n">
        <v>13006.25</v>
      </c>
      <c r="E36" s="218" t="n">
        <f aca="false">IFERROR(D36/C36,0)</f>
        <v>0</v>
      </c>
      <c r="G36" s="49"/>
      <c r="H36" s="49"/>
      <c r="I36" s="49"/>
    </row>
    <row r="37" customFormat="false" ht="15" hidden="false" customHeight="true" outlineLevel="0" collapsed="false">
      <c r="A37" s="201" t="n">
        <v>426</v>
      </c>
      <c r="B37" s="202" t="s">
        <v>120</v>
      </c>
      <c r="C37" s="203"/>
      <c r="D37" s="203" t="n">
        <f aca="false">D38</f>
        <v>9487.5</v>
      </c>
      <c r="E37" s="205" t="n">
        <f aca="false">IFERROR(D37/C37,0)</f>
        <v>0</v>
      </c>
      <c r="G37" s="49"/>
      <c r="H37" s="49"/>
      <c r="I37" s="49"/>
    </row>
    <row r="38" customFormat="false" ht="15" hidden="false" customHeight="true" outlineLevel="1" collapsed="false">
      <c r="A38" s="214" t="n">
        <v>4262</v>
      </c>
      <c r="B38" s="207" t="s">
        <v>121</v>
      </c>
      <c r="C38" s="209"/>
      <c r="D38" s="209" t="n">
        <v>9487.5</v>
      </c>
      <c r="E38" s="210" t="n">
        <f aca="false">IFERROR(D38/C38,0)</f>
        <v>0</v>
      </c>
      <c r="G38" s="49"/>
      <c r="H38" s="49"/>
      <c r="I38" s="49"/>
    </row>
    <row r="39" s="49" customFormat="true" ht="15" hidden="false" customHeight="true" outlineLevel="0" collapsed="false">
      <c r="A39" s="196" t="n">
        <v>45</v>
      </c>
      <c r="B39" s="197" t="s">
        <v>122</v>
      </c>
      <c r="C39" s="221" t="n">
        <v>99084.2</v>
      </c>
      <c r="D39" s="221" t="n">
        <f aca="false">SUM(D41:D42)</f>
        <v>75382.04</v>
      </c>
      <c r="E39" s="222" t="n">
        <f aca="false">IFERROR(D39/C39,0)</f>
        <v>0.760787693698895</v>
      </c>
      <c r="F39" s="135"/>
    </row>
    <row r="40" s="49" customFormat="true" ht="15" hidden="false" customHeight="true" outlineLevel="1" collapsed="false">
      <c r="A40" s="223" t="n">
        <v>451</v>
      </c>
      <c r="B40" s="202" t="s">
        <v>123</v>
      </c>
      <c r="C40" s="203" t="n">
        <v>99084.2</v>
      </c>
      <c r="D40" s="203" t="n">
        <v>75382.04</v>
      </c>
      <c r="E40" s="205" t="n">
        <f aca="false">IFERROR(D40/C40,0)</f>
        <v>0.760787693698894</v>
      </c>
      <c r="F40" s="135"/>
    </row>
    <row r="41" s="71" customFormat="true" ht="15" hidden="false" customHeight="true" outlineLevel="1" collapsed="false">
      <c r="A41" s="214" t="n">
        <v>4511</v>
      </c>
      <c r="B41" s="207" t="s">
        <v>123</v>
      </c>
      <c r="C41" s="217"/>
      <c r="D41" s="209" t="n">
        <v>58462.04</v>
      </c>
      <c r="E41" s="210" t="n">
        <f aca="false">IFERROR(D41/C41,0)</f>
        <v>0</v>
      </c>
      <c r="F41" s="135"/>
    </row>
    <row r="42" s="71" customFormat="true" ht="15" hidden="false" customHeight="true" outlineLevel="1" collapsed="false">
      <c r="A42" s="214" t="n">
        <v>4541</v>
      </c>
      <c r="B42" s="207" t="s">
        <v>124</v>
      </c>
      <c r="C42" s="217"/>
      <c r="D42" s="209" t="n">
        <v>16920</v>
      </c>
      <c r="E42" s="210" t="n">
        <f aca="false">IFERROR(D42/C42,0)</f>
        <v>0</v>
      </c>
      <c r="F42" s="135"/>
    </row>
    <row r="43" s="71" customFormat="true" ht="15" hidden="false" customHeight="true" outlineLevel="0" collapsed="false">
      <c r="A43" s="224" t="s">
        <v>125</v>
      </c>
      <c r="B43" s="225"/>
      <c r="C43" s="226" t="n">
        <f aca="false">+C11+C28</f>
        <v>2007313.02</v>
      </c>
      <c r="D43" s="226" t="n">
        <f aca="false">+D11+D28</f>
        <v>904009.61</v>
      </c>
      <c r="E43" s="227" t="n">
        <f aca="false">IFERROR(D43/C43,0)</f>
        <v>0.450358066227259</v>
      </c>
      <c r="F43" s="135"/>
    </row>
    <row r="44" s="71" customFormat="true" ht="15" hidden="false" customHeight="true" outlineLevel="0" collapsed="false">
      <c r="A44" s="228"/>
      <c r="B44" s="228"/>
      <c r="C44" s="229"/>
      <c r="D44" s="229"/>
      <c r="E44" s="230"/>
      <c r="F44" s="135"/>
    </row>
    <row r="45" s="140" customFormat="true" ht="15" hidden="false" customHeight="true" outlineLevel="0" collapsed="false">
      <c r="A45" s="132" t="s">
        <v>126</v>
      </c>
      <c r="B45" s="133"/>
      <c r="C45" s="133"/>
      <c r="D45" s="133"/>
      <c r="E45" s="134"/>
      <c r="F45" s="135"/>
      <c r="G45" s="49"/>
      <c r="H45" s="49"/>
      <c r="I45" s="49"/>
    </row>
    <row r="46" s="111" customFormat="true" ht="15" hidden="false" customHeight="true" outlineLevel="0" collapsed="false">
      <c r="A46" s="136" t="s">
        <v>55</v>
      </c>
      <c r="B46" s="137" t="s">
        <v>56</v>
      </c>
      <c r="C46" s="137" t="s">
        <v>57</v>
      </c>
      <c r="D46" s="137" t="s">
        <v>58</v>
      </c>
      <c r="E46" s="137" t="s">
        <v>59</v>
      </c>
      <c r="F46" s="139"/>
      <c r="G46" s="139"/>
      <c r="H46" s="140"/>
      <c r="I46" s="140"/>
    </row>
    <row r="47" s="154" customFormat="true" ht="15" hidden="false" customHeight="true" outlineLevel="0" collapsed="false">
      <c r="A47" s="142" t="n">
        <v>45</v>
      </c>
      <c r="B47" s="142" t="s">
        <v>122</v>
      </c>
      <c r="C47" s="143" t="n">
        <f aca="false">+C48</f>
        <v>165903.51</v>
      </c>
      <c r="D47" s="143" t="n">
        <f aca="false">+D48</f>
        <v>165903.51</v>
      </c>
      <c r="E47" s="144" t="n">
        <f aca="false">IFERROR(D47/C47,0)</f>
        <v>1</v>
      </c>
      <c r="F47" s="139"/>
      <c r="G47" s="139"/>
      <c r="H47" s="140"/>
      <c r="I47" s="140"/>
    </row>
    <row r="48" s="111" customFormat="true" ht="15" hidden="false" customHeight="true" outlineLevel="0" collapsed="false">
      <c r="A48" s="145" t="n">
        <v>451</v>
      </c>
      <c r="B48" s="146" t="s">
        <v>123</v>
      </c>
      <c r="C48" s="147" t="n">
        <f aca="false">SUM(C49)</f>
        <v>165903.51</v>
      </c>
      <c r="D48" s="147" t="n">
        <f aca="false">SUM(D49:D49)</f>
        <v>165903.51</v>
      </c>
      <c r="E48" s="148" t="n">
        <f aca="false">IFERROR(D48/C48,0)</f>
        <v>1</v>
      </c>
      <c r="F48" s="110"/>
      <c r="G48" s="110"/>
    </row>
    <row r="49" customFormat="false" ht="15" hidden="false" customHeight="true" outlineLevel="1" collapsed="false">
      <c r="A49" s="165" t="n">
        <v>4511</v>
      </c>
      <c r="B49" s="166" t="s">
        <v>123</v>
      </c>
      <c r="C49" s="167" t="n">
        <v>165903.51</v>
      </c>
      <c r="D49" s="167" t="n">
        <v>165903.51</v>
      </c>
      <c r="E49" s="168" t="n">
        <f aca="false">IFERROR(D49/C49,0)</f>
        <v>1</v>
      </c>
      <c r="F49" s="153"/>
      <c r="G49" s="153"/>
      <c r="H49" s="154"/>
      <c r="I49" s="154"/>
    </row>
    <row r="50" s="49" customFormat="true" ht="15" hidden="false" customHeight="true" outlineLevel="0" collapsed="false">
      <c r="A50" s="231" t="s">
        <v>64</v>
      </c>
      <c r="B50" s="231"/>
      <c r="C50" s="156" t="n">
        <f aca="false">C49</f>
        <v>165903.51</v>
      </c>
      <c r="D50" s="156" t="n">
        <f aca="false">D49</f>
        <v>165903.51</v>
      </c>
      <c r="E50" s="157" t="n">
        <f aca="false">IFERROR(D50/C50,0)</f>
        <v>1</v>
      </c>
      <c r="F50" s="110"/>
      <c r="G50" s="110"/>
      <c r="H50" s="111"/>
      <c r="I50" s="111"/>
    </row>
    <row r="51" s="140" customFormat="true" ht="15" hidden="false" customHeight="true" outlineLevel="0" collapsed="false">
      <c r="A51" s="135"/>
      <c r="B51" s="135"/>
      <c r="C51" s="135"/>
      <c r="D51" s="135"/>
      <c r="E51" s="183"/>
      <c r="F51" s="135"/>
      <c r="G51" s="52"/>
      <c r="H51" s="52"/>
      <c r="I51" s="52"/>
    </row>
    <row r="52" s="140" customFormat="true" ht="15" hidden="false" customHeight="true" outlineLevel="0" collapsed="false">
      <c r="A52" s="132" t="s">
        <v>66</v>
      </c>
      <c r="B52" s="133"/>
      <c r="C52" s="133"/>
      <c r="D52" s="133"/>
      <c r="E52" s="134"/>
      <c r="F52" s="135"/>
      <c r="G52" s="49"/>
      <c r="H52" s="49"/>
      <c r="I52" s="49"/>
    </row>
    <row r="53" s="140" customFormat="true" ht="15" hidden="false" customHeight="true" outlineLevel="0" collapsed="false">
      <c r="A53" s="136" t="s">
        <v>55</v>
      </c>
      <c r="B53" s="137" t="s">
        <v>56</v>
      </c>
      <c r="C53" s="137" t="s">
        <v>57</v>
      </c>
      <c r="D53" s="137" t="s">
        <v>58</v>
      </c>
      <c r="E53" s="137" t="s">
        <v>59</v>
      </c>
      <c r="F53" s="139"/>
      <c r="G53" s="139"/>
    </row>
    <row r="54" s="140" customFormat="true" ht="15" hidden="false" customHeight="true" outlineLevel="0" collapsed="false">
      <c r="A54" s="232" t="n">
        <v>34</v>
      </c>
      <c r="B54" s="233" t="s">
        <v>127</v>
      </c>
      <c r="C54" s="234" t="n">
        <v>6.64</v>
      </c>
      <c r="D54" s="235" t="n">
        <v>0</v>
      </c>
      <c r="E54" s="144" t="n">
        <f aca="false">IFERROR(D54/C54,0)</f>
        <v>0</v>
      </c>
      <c r="F54" s="139"/>
      <c r="G54" s="139"/>
    </row>
    <row r="55" s="140" customFormat="true" ht="15" hidden="false" customHeight="true" outlineLevel="0" collapsed="false">
      <c r="A55" s="236" t="n">
        <v>343</v>
      </c>
      <c r="B55" s="237" t="s">
        <v>128</v>
      </c>
      <c r="C55" s="238" t="n">
        <v>6.64</v>
      </c>
      <c r="D55" s="239" t="n">
        <v>0</v>
      </c>
      <c r="E55" s="240" t="n">
        <f aca="false">IFERROR(D55/C55,0)</f>
        <v>0</v>
      </c>
      <c r="F55" s="139"/>
      <c r="G55" s="139"/>
    </row>
    <row r="56" s="111" customFormat="true" ht="15" hidden="false" customHeight="true" outlineLevel="0" collapsed="false">
      <c r="A56" s="241" t="n">
        <v>3434</v>
      </c>
      <c r="B56" s="242" t="s">
        <v>129</v>
      </c>
      <c r="C56" s="243" t="n">
        <v>6.64</v>
      </c>
      <c r="D56" s="244" t="n">
        <v>0</v>
      </c>
      <c r="E56" s="245" t="n">
        <f aca="false">IFERROR(D56/C56,0)</f>
        <v>0</v>
      </c>
      <c r="F56" s="139"/>
      <c r="G56" s="139"/>
      <c r="H56" s="140"/>
      <c r="I56" s="140"/>
    </row>
    <row r="57" s="111" customFormat="true" ht="15" hidden="false" customHeight="true" outlineLevel="0" collapsed="false">
      <c r="A57" s="142" t="n">
        <v>42</v>
      </c>
      <c r="B57" s="142" t="s">
        <v>112</v>
      </c>
      <c r="C57" s="143" t="n">
        <f aca="false">+C58</f>
        <v>57518.58</v>
      </c>
      <c r="D57" s="143" t="n">
        <f aca="false">+D58+D63</f>
        <v>49247.11</v>
      </c>
      <c r="E57" s="144" t="n">
        <f aca="false">IFERROR(D57/C57,0)</f>
        <v>0.856194815657827</v>
      </c>
      <c r="F57" s="139"/>
      <c r="G57" s="139"/>
      <c r="H57" s="140"/>
      <c r="I57" s="140"/>
    </row>
    <row r="58" s="111" customFormat="true" ht="15" hidden="false" customHeight="true" outlineLevel="0" collapsed="false">
      <c r="A58" s="145" t="n">
        <v>422</v>
      </c>
      <c r="B58" s="146" t="s">
        <v>130</v>
      </c>
      <c r="C58" s="147" t="n">
        <v>57518.58</v>
      </c>
      <c r="D58" s="147" t="n">
        <f aca="false">SUM(D59:D62)</f>
        <v>43911.65</v>
      </c>
      <c r="E58" s="148" t="n">
        <f aca="false">IFERROR(D58/C58,0)</f>
        <v>0.763434180746465</v>
      </c>
      <c r="F58" s="110"/>
      <c r="G58" s="110"/>
    </row>
    <row r="59" s="111" customFormat="true" ht="15" hidden="false" customHeight="true" outlineLevel="0" collapsed="false">
      <c r="A59" s="180" t="n">
        <v>4221</v>
      </c>
      <c r="B59" s="246" t="s">
        <v>131</v>
      </c>
      <c r="C59" s="182"/>
      <c r="D59" s="182" t="n">
        <v>4726.06</v>
      </c>
      <c r="E59" s="148" t="n">
        <f aca="false">IFERROR(D59/C59,0)</f>
        <v>0</v>
      </c>
      <c r="F59" s="110"/>
      <c r="G59" s="110"/>
    </row>
    <row r="60" s="154" customFormat="true" ht="15" hidden="false" customHeight="true" outlineLevel="0" collapsed="false">
      <c r="A60" s="180" t="n">
        <v>4223</v>
      </c>
      <c r="B60" s="246" t="s">
        <v>116</v>
      </c>
      <c r="C60" s="182"/>
      <c r="D60" s="182" t="n">
        <v>2778.94</v>
      </c>
      <c r="E60" s="148" t="n">
        <f aca="false">IFERROR(D60/C60,0)</f>
        <v>0</v>
      </c>
      <c r="F60" s="110"/>
      <c r="G60" s="110"/>
      <c r="H60" s="111"/>
      <c r="I60" s="111"/>
    </row>
    <row r="61" s="154" customFormat="true" ht="15" hidden="false" customHeight="true" outlineLevel="0" collapsed="false">
      <c r="A61" s="180" t="n">
        <v>4224</v>
      </c>
      <c r="B61" s="246" t="s">
        <v>117</v>
      </c>
      <c r="C61" s="182"/>
      <c r="D61" s="182" t="n">
        <v>5013.01</v>
      </c>
      <c r="E61" s="148" t="n">
        <f aca="false">IFERROR(D61/C61,0)</f>
        <v>0</v>
      </c>
      <c r="F61" s="110"/>
      <c r="G61" s="110"/>
      <c r="H61" s="111"/>
      <c r="I61" s="111"/>
    </row>
    <row r="62" s="154" customFormat="true" ht="15" hidden="false" customHeight="true" outlineLevel="1" collapsed="false">
      <c r="A62" s="165" t="n">
        <v>4227</v>
      </c>
      <c r="B62" s="166" t="s">
        <v>132</v>
      </c>
      <c r="C62" s="167"/>
      <c r="D62" s="167" t="n">
        <v>31393.64</v>
      </c>
      <c r="E62" s="168" t="n">
        <f aca="false">IFERROR(D62/C62,0)</f>
        <v>0</v>
      </c>
      <c r="F62" s="153"/>
      <c r="G62" s="153"/>
    </row>
    <row r="63" s="154" customFormat="true" ht="15" hidden="false" customHeight="true" outlineLevel="1" collapsed="false">
      <c r="A63" s="247" t="n">
        <v>45</v>
      </c>
      <c r="B63" s="248" t="s">
        <v>122</v>
      </c>
      <c r="C63" s="249"/>
      <c r="D63" s="250" t="n">
        <v>5335.46</v>
      </c>
      <c r="E63" s="168" t="n">
        <f aca="false">IFERROR(D63/C63,0)</f>
        <v>0</v>
      </c>
      <c r="F63" s="153"/>
      <c r="G63" s="153"/>
    </row>
    <row r="64" s="111" customFormat="true" ht="15" hidden="false" customHeight="true" outlineLevel="1" collapsed="false">
      <c r="A64" s="251" t="n">
        <v>451</v>
      </c>
      <c r="B64" s="252" t="s">
        <v>123</v>
      </c>
      <c r="C64" s="253"/>
      <c r="D64" s="253" t="n">
        <v>5335.46</v>
      </c>
      <c r="E64" s="168" t="n">
        <f aca="false">IFERROR(D64/C64,0)</f>
        <v>0</v>
      </c>
      <c r="F64" s="153"/>
      <c r="G64" s="153"/>
      <c r="H64" s="154"/>
      <c r="I64" s="154"/>
    </row>
    <row r="65" s="49" customFormat="true" ht="15" hidden="false" customHeight="true" outlineLevel="1" collapsed="false">
      <c r="A65" s="165" t="n">
        <v>4511</v>
      </c>
      <c r="B65" s="166" t="s">
        <v>123</v>
      </c>
      <c r="C65" s="167"/>
      <c r="D65" s="167" t="n">
        <v>5335.46</v>
      </c>
      <c r="E65" s="168" t="n">
        <f aca="false">IFERROR(D65/C65,0)</f>
        <v>0</v>
      </c>
      <c r="F65" s="153"/>
      <c r="G65" s="153"/>
      <c r="H65" s="154"/>
      <c r="I65" s="154"/>
    </row>
    <row r="66" s="140" customFormat="true" ht="15" hidden="false" customHeight="true" outlineLevel="0" collapsed="false">
      <c r="A66" s="231" t="s">
        <v>64</v>
      </c>
      <c r="B66" s="231"/>
      <c r="C66" s="156" t="n">
        <f aca="false">C58+C54</f>
        <v>57525.22</v>
      </c>
      <c r="D66" s="156" t="n">
        <f aca="false">D58+D63</f>
        <v>49247.11</v>
      </c>
      <c r="E66" s="157" t="n">
        <f aca="false">IFERROR(D66/C66,0)</f>
        <v>0.856095987116607</v>
      </c>
      <c r="F66" s="110"/>
      <c r="G66" s="110"/>
      <c r="H66" s="111"/>
      <c r="I66" s="111"/>
    </row>
    <row r="67" s="140" customFormat="true" ht="15" hidden="false" customHeight="true" outlineLevel="0" collapsed="false">
      <c r="A67" s="132" t="s">
        <v>133</v>
      </c>
      <c r="B67" s="133"/>
      <c r="C67" s="133"/>
      <c r="D67" s="133"/>
      <c r="E67" s="134"/>
      <c r="F67" s="135"/>
      <c r="G67" s="49"/>
      <c r="H67" s="49"/>
      <c r="I67" s="49"/>
    </row>
    <row r="68" s="111" customFormat="true" ht="15" hidden="false" customHeight="true" outlineLevel="0" collapsed="false">
      <c r="A68" s="136" t="s">
        <v>55</v>
      </c>
      <c r="B68" s="137" t="s">
        <v>56</v>
      </c>
      <c r="C68" s="137" t="s">
        <v>57</v>
      </c>
      <c r="D68" s="137" t="s">
        <v>58</v>
      </c>
      <c r="E68" s="137" t="s">
        <v>59</v>
      </c>
      <c r="F68" s="139"/>
      <c r="G68" s="139"/>
      <c r="H68" s="140"/>
      <c r="I68" s="140"/>
    </row>
    <row r="69" s="154" customFormat="true" ht="15" hidden="false" customHeight="true" outlineLevel="0" collapsed="false">
      <c r="A69" s="142" t="n">
        <v>42</v>
      </c>
      <c r="B69" s="142" t="s">
        <v>112</v>
      </c>
      <c r="C69" s="143" t="n">
        <f aca="false">+C70</f>
        <v>14075.56</v>
      </c>
      <c r="D69" s="143" t="n">
        <f aca="false">+D70</f>
        <v>14075.35</v>
      </c>
      <c r="E69" s="144" t="n">
        <f aca="false">IFERROR(D69/C69,0)</f>
        <v>0.999985080522551</v>
      </c>
      <c r="F69" s="139"/>
      <c r="G69" s="139"/>
      <c r="H69" s="140"/>
      <c r="I69" s="140"/>
    </row>
    <row r="70" s="111" customFormat="true" ht="15" hidden="false" customHeight="true" outlineLevel="0" collapsed="false">
      <c r="A70" s="145" t="n">
        <v>422</v>
      </c>
      <c r="B70" s="146" t="s">
        <v>130</v>
      </c>
      <c r="C70" s="147" t="n">
        <f aca="false">SUM(C71)</f>
        <v>14075.56</v>
      </c>
      <c r="D70" s="147" t="n">
        <f aca="false">SUM(D71:D71)</f>
        <v>14075.35</v>
      </c>
      <c r="E70" s="148" t="n">
        <f aca="false">IFERROR(D70/C70,0)</f>
        <v>0.999985080522551</v>
      </c>
      <c r="F70" s="110"/>
      <c r="G70" s="110"/>
    </row>
    <row r="71" s="254" customFormat="true" ht="15" hidden="false" customHeight="true" outlineLevel="1" collapsed="false">
      <c r="A71" s="165" t="n">
        <v>4227</v>
      </c>
      <c r="B71" s="166" t="s">
        <v>132</v>
      </c>
      <c r="C71" s="167" t="n">
        <v>14075.56</v>
      </c>
      <c r="D71" s="167" t="n">
        <v>14075.35</v>
      </c>
      <c r="E71" s="168" t="n">
        <f aca="false">IFERROR(D71/C71,0)</f>
        <v>0.999985080522551</v>
      </c>
      <c r="F71" s="153"/>
      <c r="G71" s="153"/>
      <c r="H71" s="154"/>
      <c r="I71" s="154"/>
    </row>
    <row r="72" s="111" customFormat="true" ht="15" hidden="false" customHeight="true" outlineLevel="0" collapsed="false">
      <c r="A72" s="231" t="s">
        <v>64</v>
      </c>
      <c r="B72" s="231"/>
      <c r="C72" s="156" t="n">
        <f aca="false">C71</f>
        <v>14075.56</v>
      </c>
      <c r="D72" s="156" t="n">
        <f aca="false">D71</f>
        <v>14075.35</v>
      </c>
      <c r="E72" s="157" t="n">
        <f aca="false">IFERROR(D72/C72,0)</f>
        <v>0.999985080522551</v>
      </c>
      <c r="F72" s="110"/>
      <c r="G72" s="110"/>
    </row>
    <row r="73" s="49" customFormat="true" ht="15" hidden="false" customHeight="true" outlineLevel="0" collapsed="false">
      <c r="A73" s="158"/>
      <c r="B73" s="158"/>
      <c r="C73" s="159"/>
      <c r="D73" s="159"/>
      <c r="E73" s="160"/>
      <c r="F73" s="255"/>
      <c r="G73" s="255"/>
      <c r="H73" s="254"/>
      <c r="I73" s="254"/>
    </row>
    <row r="74" s="49" customFormat="true" ht="15" hidden="false" customHeight="true" outlineLevel="0" collapsed="false">
      <c r="A74" s="132" t="s">
        <v>134</v>
      </c>
      <c r="B74" s="133"/>
      <c r="C74" s="133"/>
      <c r="D74" s="133"/>
      <c r="E74" s="134"/>
      <c r="F74" s="110"/>
      <c r="G74" s="110"/>
      <c r="H74" s="111"/>
      <c r="I74" s="111"/>
    </row>
    <row r="75" s="49" customFormat="true" ht="15" hidden="false" customHeight="true" outlineLevel="0" collapsed="false">
      <c r="A75" s="136" t="s">
        <v>55</v>
      </c>
      <c r="B75" s="137" t="s">
        <v>56</v>
      </c>
      <c r="C75" s="137" t="s">
        <v>57</v>
      </c>
      <c r="D75" s="137" t="s">
        <v>58</v>
      </c>
      <c r="E75" s="138" t="s">
        <v>59</v>
      </c>
      <c r="F75" s="135"/>
    </row>
    <row r="76" s="49" customFormat="true" ht="15" hidden="false" customHeight="true" outlineLevel="0" collapsed="false">
      <c r="A76" s="192" t="n">
        <v>3</v>
      </c>
      <c r="B76" s="193" t="s">
        <v>96</v>
      </c>
      <c r="C76" s="194" t="n">
        <f aca="false">C77+C86</f>
        <v>1605905.59</v>
      </c>
      <c r="D76" s="194" t="n">
        <f aca="false">D77+D86</f>
        <v>1605905.58</v>
      </c>
      <c r="E76" s="195" t="n">
        <f aca="false">IFERROR(D76/C76,0)</f>
        <v>0.999999993772984</v>
      </c>
    </row>
    <row r="77" s="49" customFormat="true" ht="15" hidden="false" customHeight="true" outlineLevel="0" collapsed="false">
      <c r="A77" s="196" t="n">
        <v>31</v>
      </c>
      <c r="B77" s="197" t="s">
        <v>97</v>
      </c>
      <c r="C77" s="198" t="n">
        <v>1387796.59</v>
      </c>
      <c r="D77" s="199" t="n">
        <f aca="false">D78+D84+D82</f>
        <v>1387796.58</v>
      </c>
      <c r="E77" s="200" t="n">
        <f aca="false">IFERROR(D77/C77,0)</f>
        <v>0.999999992794333</v>
      </c>
      <c r="F77" s="135"/>
    </row>
    <row r="78" s="49" customFormat="true" ht="15" hidden="false" customHeight="true" outlineLevel="0" collapsed="false">
      <c r="A78" s="201" t="n">
        <v>311</v>
      </c>
      <c r="B78" s="202" t="s">
        <v>98</v>
      </c>
      <c r="C78" s="203"/>
      <c r="D78" s="204" t="n">
        <f aca="false">D79+D80+D81</f>
        <v>1188048.58</v>
      </c>
      <c r="E78" s="205" t="n">
        <f aca="false">IFERROR(D78/C78,0)</f>
        <v>0</v>
      </c>
      <c r="F78" s="135"/>
    </row>
    <row r="79" s="49" customFormat="true" ht="15" hidden="false" customHeight="true" outlineLevel="0" collapsed="false">
      <c r="A79" s="206" t="n">
        <v>3111</v>
      </c>
      <c r="B79" s="207" t="s">
        <v>99</v>
      </c>
      <c r="C79" s="208"/>
      <c r="D79" s="209" t="n">
        <v>1127442.3</v>
      </c>
      <c r="E79" s="210" t="n">
        <f aca="false">IFERROR(D79/C79,0)</f>
        <v>0</v>
      </c>
      <c r="F79" s="135"/>
    </row>
    <row r="80" s="49" customFormat="true" ht="15" hidden="false" customHeight="true" outlineLevel="0" collapsed="false">
      <c r="A80" s="206" t="n">
        <v>3113</v>
      </c>
      <c r="B80" s="207" t="s">
        <v>100</v>
      </c>
      <c r="C80" s="208"/>
      <c r="D80" s="209" t="n">
        <v>885.88</v>
      </c>
      <c r="E80" s="210" t="n">
        <f aca="false">IFERROR(D80/C80,0)</f>
        <v>0</v>
      </c>
      <c r="F80" s="135"/>
    </row>
    <row r="81" s="49" customFormat="true" ht="15" hidden="false" customHeight="true" outlineLevel="0" collapsed="false">
      <c r="A81" s="206" t="n">
        <v>3114</v>
      </c>
      <c r="B81" s="207" t="s">
        <v>101</v>
      </c>
      <c r="C81" s="208"/>
      <c r="D81" s="209" t="n">
        <v>59720.4</v>
      </c>
      <c r="E81" s="210" t="n">
        <f aca="false">IFERROR(D81/C81,0)</f>
        <v>0</v>
      </c>
      <c r="F81" s="135"/>
    </row>
    <row r="82" s="71" customFormat="true" ht="15" hidden="false" customHeight="true" outlineLevel="0" collapsed="false">
      <c r="A82" s="256" t="n">
        <v>312</v>
      </c>
      <c r="B82" s="257" t="s">
        <v>102</v>
      </c>
      <c r="C82" s="258"/>
      <c r="D82" s="259" t="n">
        <v>14200</v>
      </c>
      <c r="E82" s="260" t="n">
        <f aca="false">IFERROR(D82/C82,0)</f>
        <v>0</v>
      </c>
      <c r="F82" s="135"/>
      <c r="G82" s="49"/>
      <c r="H82" s="49"/>
      <c r="I82" s="49"/>
    </row>
    <row r="83" s="49" customFormat="true" ht="15" hidden="false" customHeight="true" outlineLevel="0" collapsed="false">
      <c r="A83" s="261" t="n">
        <v>3121</v>
      </c>
      <c r="B83" s="262" t="s">
        <v>102</v>
      </c>
      <c r="C83" s="263"/>
      <c r="D83" s="264" t="n">
        <v>14200</v>
      </c>
      <c r="E83" s="265" t="n">
        <f aca="false">IFERROR(D83/C83,0)</f>
        <v>0</v>
      </c>
      <c r="F83" s="135"/>
    </row>
    <row r="84" s="49" customFormat="true" ht="15" hidden="false" customHeight="true" outlineLevel="1" collapsed="false">
      <c r="A84" s="256" t="n">
        <v>313</v>
      </c>
      <c r="B84" s="257" t="s">
        <v>135</v>
      </c>
      <c r="C84" s="258"/>
      <c r="D84" s="266" t="n">
        <f aca="false">D85</f>
        <v>185548</v>
      </c>
      <c r="E84" s="267" t="n">
        <f aca="false">IFERROR(D84/C84,0)</f>
        <v>0</v>
      </c>
      <c r="F84" s="135"/>
      <c r="G84" s="71"/>
      <c r="H84" s="71"/>
      <c r="I84" s="71"/>
    </row>
    <row r="85" s="49" customFormat="true" ht="15" hidden="false" customHeight="true" outlineLevel="0" collapsed="false">
      <c r="A85" s="206" t="n">
        <v>3131</v>
      </c>
      <c r="B85" s="207" t="s">
        <v>136</v>
      </c>
      <c r="C85" s="208"/>
      <c r="D85" s="209" t="n">
        <v>185548</v>
      </c>
      <c r="E85" s="210" t="n">
        <f aca="false">IFERROR(D85/C85,0)</f>
        <v>0</v>
      </c>
      <c r="F85" s="135"/>
    </row>
    <row r="86" s="71" customFormat="true" ht="15" hidden="false" customHeight="true" outlineLevel="0" collapsed="false">
      <c r="A86" s="211" t="n">
        <v>32</v>
      </c>
      <c r="B86" s="197" t="s">
        <v>103</v>
      </c>
      <c r="C86" s="212" t="n">
        <v>218109</v>
      </c>
      <c r="D86" s="212" t="n">
        <f aca="false">D87+D90</f>
        <v>218109</v>
      </c>
      <c r="E86" s="213" t="n">
        <f aca="false">IFERROR(D86/C86,0)</f>
        <v>1</v>
      </c>
      <c r="F86" s="268"/>
      <c r="G86" s="49"/>
      <c r="H86" s="49"/>
      <c r="I86" s="49"/>
    </row>
    <row r="87" s="49" customFormat="true" ht="15" hidden="false" customHeight="true" outlineLevel="1" collapsed="false">
      <c r="A87" s="201" t="n">
        <v>322</v>
      </c>
      <c r="B87" s="202" t="s">
        <v>104</v>
      </c>
      <c r="C87" s="203"/>
      <c r="D87" s="204" t="n">
        <f aca="false">D88+D89</f>
        <v>162309.02</v>
      </c>
      <c r="E87" s="205" t="n">
        <f aca="false">IFERROR(D87/C87,0)</f>
        <v>0</v>
      </c>
      <c r="F87" s="135"/>
    </row>
    <row r="88" s="49" customFormat="true" ht="15" hidden="false" customHeight="true" outlineLevel="1" collapsed="false">
      <c r="A88" s="206" t="n">
        <v>3222</v>
      </c>
      <c r="B88" s="207" t="s">
        <v>105</v>
      </c>
      <c r="C88" s="208"/>
      <c r="D88" s="209" t="n">
        <v>19038.54</v>
      </c>
      <c r="E88" s="210" t="n">
        <f aca="false">IFERROR(D88/C88,0)</f>
        <v>0</v>
      </c>
      <c r="F88" s="135"/>
      <c r="G88" s="71"/>
      <c r="H88" s="71"/>
      <c r="I88" s="71"/>
    </row>
    <row r="89" s="49" customFormat="true" ht="15" hidden="false" customHeight="true" outlineLevel="1" collapsed="false">
      <c r="A89" s="206" t="n">
        <v>3223</v>
      </c>
      <c r="B89" s="207" t="s">
        <v>106</v>
      </c>
      <c r="C89" s="208"/>
      <c r="D89" s="209" t="n">
        <v>143270.48</v>
      </c>
      <c r="E89" s="210" t="n">
        <f aca="false">IFERROR(D89/C89,0)</f>
        <v>0</v>
      </c>
      <c r="F89" s="135"/>
    </row>
    <row r="90" s="269" customFormat="true" ht="15" hidden="false" customHeight="true" outlineLevel="1" collapsed="false">
      <c r="A90" s="201" t="n">
        <v>323</v>
      </c>
      <c r="B90" s="202" t="s">
        <v>107</v>
      </c>
      <c r="C90" s="203"/>
      <c r="D90" s="204" t="n">
        <f aca="false">SUM(D91:D93)</f>
        <v>55799.98</v>
      </c>
      <c r="E90" s="205" t="n">
        <f aca="false">IFERROR(D90/C90,0)</f>
        <v>0</v>
      </c>
      <c r="F90" s="135"/>
      <c r="G90" s="49"/>
      <c r="H90" s="49"/>
      <c r="I90" s="49"/>
    </row>
    <row r="91" s="49" customFormat="true" ht="15" hidden="false" customHeight="true" outlineLevel="1" collapsed="false">
      <c r="A91" s="214" t="n">
        <v>3232</v>
      </c>
      <c r="B91" s="207" t="s">
        <v>108</v>
      </c>
      <c r="C91" s="209"/>
      <c r="D91" s="209" t="n">
        <v>21613.35</v>
      </c>
      <c r="E91" s="210" t="n">
        <f aca="false">IFERROR(D91/C91,0)</f>
        <v>0</v>
      </c>
      <c r="F91" s="135"/>
    </row>
    <row r="92" s="49" customFormat="true" ht="15" hidden="false" customHeight="true" outlineLevel="1" collapsed="false">
      <c r="A92" s="214" t="n">
        <v>3234</v>
      </c>
      <c r="B92" s="207" t="s">
        <v>137</v>
      </c>
      <c r="C92" s="208"/>
      <c r="D92" s="209" t="n">
        <v>26516.63</v>
      </c>
      <c r="E92" s="210" t="n">
        <f aca="false">IFERROR(D92/C92,0)</f>
        <v>0</v>
      </c>
      <c r="F92" s="135"/>
      <c r="G92" s="269"/>
      <c r="H92" s="269"/>
      <c r="I92" s="269"/>
    </row>
    <row r="93" s="49" customFormat="true" ht="15" hidden="false" customHeight="true" outlineLevel="1" collapsed="false">
      <c r="A93" s="214" t="n">
        <v>3239</v>
      </c>
      <c r="B93" s="207" t="s">
        <v>138</v>
      </c>
      <c r="C93" s="208"/>
      <c r="D93" s="209" t="n">
        <v>7670</v>
      </c>
      <c r="E93" s="210" t="n">
        <f aca="false">IFERROR(D93/C93,0)</f>
        <v>0</v>
      </c>
      <c r="F93" s="135"/>
    </row>
    <row r="94" s="49" customFormat="true" ht="15" hidden="false" customHeight="true" outlineLevel="1" collapsed="false">
      <c r="A94" s="219" t="n">
        <v>4</v>
      </c>
      <c r="B94" s="270" t="s">
        <v>139</v>
      </c>
      <c r="C94" s="194" t="n">
        <f aca="false">C95</f>
        <v>68750.41</v>
      </c>
      <c r="D94" s="194" t="n">
        <f aca="false">D95</f>
        <v>68714.02</v>
      </c>
      <c r="E94" s="195" t="n">
        <f aca="false">IFERROR(D94/C94,0)</f>
        <v>0.999470694065679</v>
      </c>
      <c r="F94" s="135"/>
    </row>
    <row r="95" s="49" customFormat="true" ht="15" hidden="false" customHeight="true" outlineLevel="0" collapsed="false">
      <c r="A95" s="271" t="n">
        <v>42</v>
      </c>
      <c r="B95" s="272" t="s">
        <v>112</v>
      </c>
      <c r="C95" s="273" t="n">
        <v>68750.41</v>
      </c>
      <c r="D95" s="274" t="n">
        <f aca="false">D96</f>
        <v>68714.02</v>
      </c>
      <c r="E95" s="275" t="n">
        <f aca="false">IFERROR(D95/C95,0)</f>
        <v>0.999470694065679</v>
      </c>
      <c r="F95" s="135"/>
    </row>
    <row r="96" s="49" customFormat="true" ht="15" hidden="false" customHeight="true" outlineLevel="1" collapsed="false">
      <c r="A96" s="276" t="n">
        <v>422</v>
      </c>
      <c r="B96" s="277" t="s">
        <v>140</v>
      </c>
      <c r="C96" s="208" t="n">
        <f aca="false">C98</f>
        <v>0</v>
      </c>
      <c r="D96" s="208" t="n">
        <f aca="false">D97+D98+D99</f>
        <v>68714.02</v>
      </c>
      <c r="E96" s="210" t="n">
        <f aca="false">IFERROR(D96/C96,0)</f>
        <v>0</v>
      </c>
      <c r="F96" s="135"/>
    </row>
    <row r="97" s="49" customFormat="true" ht="15" hidden="false" customHeight="true" outlineLevel="1" collapsed="false">
      <c r="A97" s="278" t="n">
        <v>4223</v>
      </c>
      <c r="B97" s="279" t="s">
        <v>116</v>
      </c>
      <c r="C97" s="208"/>
      <c r="D97" s="208" t="n">
        <v>2870.92</v>
      </c>
      <c r="E97" s="210" t="n">
        <f aca="false">IFERROR(D97/C97,0)</f>
        <v>0</v>
      </c>
      <c r="F97" s="135"/>
    </row>
    <row r="98" s="49" customFormat="true" ht="15" hidden="false" customHeight="true" outlineLevel="1" collapsed="false">
      <c r="A98" s="214" t="n">
        <v>4224</v>
      </c>
      <c r="B98" s="207" t="s">
        <v>117</v>
      </c>
      <c r="C98" s="208"/>
      <c r="D98" s="209" t="n">
        <v>48805.6</v>
      </c>
      <c r="E98" s="210" t="n">
        <f aca="false">IFERROR(D98/C98,0)</f>
        <v>0</v>
      </c>
      <c r="F98" s="135"/>
    </row>
    <row r="99" s="49" customFormat="true" ht="15" hidden="false" customHeight="true" outlineLevel="1" collapsed="false">
      <c r="A99" s="214" t="n">
        <v>4227</v>
      </c>
      <c r="B99" s="207" t="s">
        <v>141</v>
      </c>
      <c r="C99" s="208"/>
      <c r="D99" s="209" t="n">
        <v>17037.5</v>
      </c>
      <c r="E99" s="210" t="n">
        <f aca="false">IFERROR(D99/C99,0)</f>
        <v>0</v>
      </c>
      <c r="F99" s="135"/>
    </row>
    <row r="100" s="49" customFormat="true" ht="15" hidden="false" customHeight="true" outlineLevel="1" collapsed="false">
      <c r="A100" s="224" t="s">
        <v>125</v>
      </c>
      <c r="B100" s="225"/>
      <c r="C100" s="226" t="n">
        <f aca="false">+C76+C94</f>
        <v>1674656</v>
      </c>
      <c r="D100" s="226" t="n">
        <f aca="false">+D76+D94</f>
        <v>1674619.6</v>
      </c>
      <c r="E100" s="227" t="n">
        <f aca="false">IFERROR(D100/C100,0)</f>
        <v>0.999978264192766</v>
      </c>
      <c r="F100" s="135"/>
    </row>
    <row r="101" s="49" customFormat="true" ht="15" hidden="false" customHeight="true" outlineLevel="0" collapsed="false">
      <c r="A101" s="174"/>
      <c r="B101" s="174"/>
      <c r="C101" s="175"/>
      <c r="D101" s="175"/>
      <c r="E101" s="176"/>
      <c r="F101" s="135"/>
    </row>
    <row r="102" s="49" customFormat="true" ht="15" hidden="false" customHeight="true" outlineLevel="0" collapsed="false">
      <c r="A102" s="132" t="s">
        <v>80</v>
      </c>
      <c r="B102" s="133"/>
      <c r="C102" s="133"/>
      <c r="D102" s="133"/>
      <c r="E102" s="134"/>
      <c r="F102" s="135"/>
    </row>
    <row r="103" s="49" customFormat="true" ht="15" hidden="false" customHeight="true" outlineLevel="1" collapsed="false">
      <c r="A103" s="136" t="s">
        <v>55</v>
      </c>
      <c r="B103" s="137" t="s">
        <v>56</v>
      </c>
      <c r="C103" s="137" t="s">
        <v>57</v>
      </c>
      <c r="D103" s="137" t="s">
        <v>58</v>
      </c>
      <c r="E103" s="138" t="s">
        <v>59</v>
      </c>
      <c r="F103" s="135"/>
    </row>
    <row r="104" s="49" customFormat="true" ht="15" hidden="false" customHeight="true" outlineLevel="1" collapsed="false">
      <c r="A104" s="192" t="n">
        <v>3</v>
      </c>
      <c r="B104" s="193" t="s">
        <v>96</v>
      </c>
      <c r="C104" s="194" t="n">
        <f aca="false">C105+C115</f>
        <v>3858070.21</v>
      </c>
      <c r="D104" s="194" t="n">
        <f aca="false">D105+D115</f>
        <v>3735398.11</v>
      </c>
      <c r="E104" s="195" t="n">
        <f aca="false">IFERROR(D104/C104,0)</f>
        <v>0.968203766825695</v>
      </c>
      <c r="F104" s="135"/>
    </row>
    <row r="105" s="49" customFormat="true" ht="15" hidden="false" customHeight="true" outlineLevel="0" collapsed="false">
      <c r="A105" s="196" t="n">
        <v>31</v>
      </c>
      <c r="B105" s="197" t="s">
        <v>97</v>
      </c>
      <c r="C105" s="198" t="n">
        <v>1919401.41</v>
      </c>
      <c r="D105" s="199" t="n">
        <f aca="false">D106+D110+D112</f>
        <v>1993933.52</v>
      </c>
      <c r="E105" s="200" t="n">
        <f aca="false">IFERROR(D105/C105,0)</f>
        <v>1.03883091343566</v>
      </c>
      <c r="F105" s="135"/>
    </row>
    <row r="106" s="49" customFormat="true" ht="15" hidden="false" customHeight="true" outlineLevel="0" collapsed="false">
      <c r="A106" s="201" t="n">
        <v>311</v>
      </c>
      <c r="B106" s="202" t="s">
        <v>98</v>
      </c>
      <c r="C106" s="203"/>
      <c r="D106" s="204" t="n">
        <f aca="false">D107+D108+D109</f>
        <v>1448832.24</v>
      </c>
      <c r="E106" s="205" t="n">
        <f aca="false">IFERROR(D106/C106,0)</f>
        <v>0</v>
      </c>
      <c r="F106" s="135"/>
    </row>
    <row r="107" s="71" customFormat="true" ht="15" hidden="false" customHeight="true" outlineLevel="1" collapsed="false">
      <c r="A107" s="206" t="n">
        <v>3111</v>
      </c>
      <c r="B107" s="207" t="s">
        <v>99</v>
      </c>
      <c r="C107" s="208"/>
      <c r="D107" s="209" t="n">
        <v>857937.43</v>
      </c>
      <c r="E107" s="210" t="n">
        <f aca="false">IFERROR(D107/C107,0)</f>
        <v>0</v>
      </c>
      <c r="F107" s="135"/>
      <c r="G107" s="49"/>
      <c r="H107" s="49"/>
      <c r="I107" s="49"/>
    </row>
    <row r="108" s="71" customFormat="true" ht="15" hidden="false" customHeight="true" outlineLevel="1" collapsed="false">
      <c r="A108" s="206" t="n">
        <v>3113</v>
      </c>
      <c r="B108" s="207" t="s">
        <v>100</v>
      </c>
      <c r="C108" s="208"/>
      <c r="D108" s="209" t="n">
        <v>5071.49</v>
      </c>
      <c r="E108" s="210" t="n">
        <f aca="false">IFERROR(D108/C108,0)</f>
        <v>0</v>
      </c>
      <c r="F108" s="135"/>
      <c r="G108" s="49"/>
      <c r="H108" s="49"/>
      <c r="I108" s="49"/>
    </row>
    <row r="109" s="49" customFormat="true" ht="15" hidden="false" customHeight="true" outlineLevel="0" collapsed="false">
      <c r="A109" s="206" t="n">
        <v>3114</v>
      </c>
      <c r="B109" s="207" t="s">
        <v>101</v>
      </c>
      <c r="C109" s="209"/>
      <c r="D109" s="209" t="n">
        <v>585823.32</v>
      </c>
      <c r="E109" s="210" t="n">
        <f aca="false">IFERROR(D109/C109,0)</f>
        <v>0</v>
      </c>
      <c r="F109" s="135"/>
      <c r="G109" s="71"/>
      <c r="H109" s="71"/>
      <c r="I109" s="71"/>
    </row>
    <row r="110" s="49" customFormat="true" ht="15" hidden="false" customHeight="true" outlineLevel="0" collapsed="false">
      <c r="A110" s="201" t="n">
        <v>312</v>
      </c>
      <c r="B110" s="202" t="s">
        <v>102</v>
      </c>
      <c r="C110" s="280"/>
      <c r="D110" s="281" t="n">
        <f aca="false">D111</f>
        <v>117642.1</v>
      </c>
      <c r="E110" s="282" t="n">
        <f aca="false">IFERROR(D110/C110,0)</f>
        <v>0</v>
      </c>
      <c r="F110" s="135"/>
      <c r="G110" s="71"/>
      <c r="H110" s="71"/>
      <c r="I110" s="71"/>
    </row>
    <row r="111" s="49" customFormat="true" ht="12.75" hidden="false" customHeight="false" outlineLevel="0" collapsed="false">
      <c r="A111" s="206" t="n">
        <v>3121</v>
      </c>
      <c r="B111" s="207" t="s">
        <v>102</v>
      </c>
      <c r="C111" s="208"/>
      <c r="D111" s="209" t="n">
        <v>117642.1</v>
      </c>
      <c r="E111" s="210" t="n">
        <f aca="false">IFERROR(D111/C111,0)</f>
        <v>0</v>
      </c>
      <c r="F111" s="135"/>
    </row>
    <row r="112" s="71" customFormat="true" ht="12.75" hidden="false" customHeight="false" outlineLevel="0" collapsed="false">
      <c r="A112" s="201" t="n">
        <v>313</v>
      </c>
      <c r="B112" s="202" t="s">
        <v>135</v>
      </c>
      <c r="C112" s="203"/>
      <c r="D112" s="204" t="n">
        <f aca="false">D113+D114</f>
        <v>427459.18</v>
      </c>
      <c r="E112" s="205" t="n">
        <f aca="false">IFERROR(D112/C112,0)</f>
        <v>0</v>
      </c>
      <c r="F112" s="49"/>
      <c r="G112" s="49"/>
      <c r="H112" s="49"/>
      <c r="I112" s="49"/>
    </row>
    <row r="113" s="49" customFormat="true" ht="13.5" hidden="false" customHeight="true" outlineLevel="0" collapsed="false">
      <c r="A113" s="206" t="n">
        <v>3131</v>
      </c>
      <c r="B113" s="207" t="s">
        <v>136</v>
      </c>
      <c r="C113" s="208"/>
      <c r="D113" s="209" t="n">
        <v>427113.52</v>
      </c>
      <c r="E113" s="210" t="n">
        <f aca="false">IFERROR(D113/C113,0)</f>
        <v>0</v>
      </c>
      <c r="F113" s="135"/>
    </row>
    <row r="114" s="49" customFormat="true" ht="13.5" hidden="false" customHeight="true" outlineLevel="0" collapsed="false">
      <c r="A114" s="206" t="n">
        <v>3133</v>
      </c>
      <c r="B114" s="207" t="s">
        <v>142</v>
      </c>
      <c r="C114" s="283"/>
      <c r="D114" s="284" t="n">
        <v>345.66</v>
      </c>
      <c r="E114" s="285" t="n">
        <f aca="false">IFERROR(D114/C114,0)</f>
        <v>0</v>
      </c>
      <c r="F114" s="135"/>
      <c r="G114" s="71"/>
      <c r="H114" s="71"/>
      <c r="I114" s="71"/>
    </row>
    <row r="115" s="71" customFormat="true" ht="16.5" hidden="false" customHeight="true" outlineLevel="0" collapsed="false">
      <c r="A115" s="286"/>
      <c r="B115" s="197" t="s">
        <v>143</v>
      </c>
      <c r="C115" s="212" t="n">
        <f aca="false">+C116+C145+C150+C153</f>
        <v>1938668.8</v>
      </c>
      <c r="D115" s="212" t="n">
        <f aca="false">+D116+D145+D150</f>
        <v>1741464.59</v>
      </c>
      <c r="E115" s="213" t="n">
        <f aca="false">IFERROR(D115/C115,0)</f>
        <v>0.898278545566938</v>
      </c>
      <c r="F115" s="113"/>
      <c r="G115" s="49"/>
      <c r="H115" s="49"/>
      <c r="I115" s="49"/>
    </row>
    <row r="116" s="71" customFormat="true" ht="13.5" hidden="false" customHeight="true" outlineLevel="1" collapsed="false">
      <c r="A116" s="211" t="n">
        <v>32</v>
      </c>
      <c r="B116" s="197" t="s">
        <v>103</v>
      </c>
      <c r="C116" s="212" t="n">
        <v>1878936.56</v>
      </c>
      <c r="D116" s="212" t="n">
        <f aca="false">D117+D122+D129+D138</f>
        <v>1681703.03</v>
      </c>
      <c r="E116" s="213" t="n">
        <f aca="false">IFERROR(D116/C116,0)</f>
        <v>0.895029170117378</v>
      </c>
      <c r="F116" s="135"/>
      <c r="G116" s="49"/>
      <c r="H116" s="49"/>
      <c r="I116" s="49"/>
    </row>
    <row r="117" customFormat="false" ht="18" hidden="false" customHeight="true" outlineLevel="0" collapsed="false">
      <c r="A117" s="223" t="n">
        <v>321</v>
      </c>
      <c r="B117" s="202" t="s">
        <v>144</v>
      </c>
      <c r="C117" s="280"/>
      <c r="D117" s="280" t="n">
        <f aca="false">D118+D119+D120+D121</f>
        <v>186755.83</v>
      </c>
      <c r="E117" s="282" t="n">
        <f aca="false">IFERROR(D117/C117,0)</f>
        <v>0</v>
      </c>
      <c r="G117" s="71"/>
      <c r="H117" s="71"/>
      <c r="I117" s="71"/>
    </row>
    <row r="118" s="49" customFormat="true" ht="15" hidden="false" customHeight="true" outlineLevel="0" collapsed="false">
      <c r="A118" s="206" t="n">
        <v>3211</v>
      </c>
      <c r="B118" s="207" t="s">
        <v>145</v>
      </c>
      <c r="C118" s="208"/>
      <c r="D118" s="209" t="n">
        <v>3876.21</v>
      </c>
      <c r="E118" s="210" t="n">
        <f aca="false">IFERROR(D118/C118,0)</f>
        <v>0</v>
      </c>
      <c r="F118" s="135"/>
      <c r="G118" s="71"/>
      <c r="H118" s="71"/>
      <c r="I118" s="71"/>
    </row>
    <row r="119" s="49" customFormat="true" ht="15" hidden="false" customHeight="true" outlineLevel="0" collapsed="false">
      <c r="A119" s="206" t="n">
        <v>3212</v>
      </c>
      <c r="B119" s="207" t="s">
        <v>146</v>
      </c>
      <c r="C119" s="209"/>
      <c r="D119" s="209" t="n">
        <v>176615.71</v>
      </c>
      <c r="E119" s="210" t="n">
        <f aca="false">IFERROR(D119/C119,0)</f>
        <v>0</v>
      </c>
      <c r="F119" s="135"/>
      <c r="G119" s="52"/>
      <c r="H119" s="52"/>
      <c r="I119" s="52"/>
    </row>
    <row r="120" s="71" customFormat="true" ht="15" hidden="false" customHeight="true" outlineLevel="0" collapsed="false">
      <c r="A120" s="206" t="n">
        <v>3213</v>
      </c>
      <c r="B120" s="207" t="s">
        <v>147</v>
      </c>
      <c r="C120" s="208"/>
      <c r="D120" s="209" t="n">
        <v>3487.42</v>
      </c>
      <c r="E120" s="210" t="n">
        <f aca="false">IFERROR(D120/C120,0)</f>
        <v>0</v>
      </c>
      <c r="F120" s="49"/>
      <c r="G120" s="49"/>
      <c r="H120" s="49"/>
      <c r="I120" s="49"/>
    </row>
    <row r="121" s="49" customFormat="true" ht="15" hidden="false" customHeight="true" outlineLevel="0" collapsed="false">
      <c r="A121" s="206" t="n">
        <v>3214</v>
      </c>
      <c r="B121" s="207" t="s">
        <v>148</v>
      </c>
      <c r="C121" s="208"/>
      <c r="D121" s="209" t="n">
        <v>2776.49</v>
      </c>
      <c r="E121" s="210" t="n">
        <f aca="false">IFERROR(D121/C121,0)</f>
        <v>0</v>
      </c>
      <c r="F121" s="135"/>
    </row>
    <row r="122" s="49" customFormat="true" ht="15" hidden="false" customHeight="true" outlineLevel="1" collapsed="false">
      <c r="A122" s="201" t="n">
        <v>322</v>
      </c>
      <c r="B122" s="202" t="s">
        <v>104</v>
      </c>
      <c r="C122" s="203"/>
      <c r="D122" s="204" t="n">
        <f aca="false">D123+D124+D125+D126+D127+D128</f>
        <v>688586.57</v>
      </c>
      <c r="E122" s="205" t="n">
        <f aca="false">IFERROR(D122/C122,0)</f>
        <v>0</v>
      </c>
      <c r="F122" s="135"/>
      <c r="G122" s="71"/>
      <c r="H122" s="71"/>
      <c r="I122" s="71"/>
    </row>
    <row r="123" s="49" customFormat="true" ht="15" hidden="false" customHeight="true" outlineLevel="1" collapsed="false">
      <c r="A123" s="206" t="n">
        <v>3221</v>
      </c>
      <c r="B123" s="207" t="s">
        <v>149</v>
      </c>
      <c r="C123" s="208"/>
      <c r="D123" s="209" t="n">
        <v>145075.83</v>
      </c>
      <c r="E123" s="210" t="n">
        <f aca="false">IFERROR(D123/C123,0)</f>
        <v>0</v>
      </c>
      <c r="F123" s="113"/>
    </row>
    <row r="124" s="49" customFormat="true" ht="15" hidden="false" customHeight="true" outlineLevel="1" collapsed="false">
      <c r="A124" s="206" t="n">
        <v>3222</v>
      </c>
      <c r="B124" s="207" t="s">
        <v>105</v>
      </c>
      <c r="C124" s="208"/>
      <c r="D124" s="209" t="n">
        <v>377465.97</v>
      </c>
      <c r="E124" s="210" t="n">
        <f aca="false">IFERROR(D124/C124,0)</f>
        <v>0</v>
      </c>
      <c r="F124" s="135"/>
    </row>
    <row r="125" s="49" customFormat="true" ht="15" hidden="false" customHeight="true" outlineLevel="1" collapsed="false">
      <c r="A125" s="206" t="n">
        <v>3223</v>
      </c>
      <c r="B125" s="207" t="s">
        <v>106</v>
      </c>
      <c r="C125" s="208"/>
      <c r="D125" s="209" t="n">
        <v>78815.83</v>
      </c>
      <c r="E125" s="210" t="n">
        <f aca="false">IFERROR(D125/C125,0)</f>
        <v>0</v>
      </c>
      <c r="F125" s="113"/>
    </row>
    <row r="126" s="49" customFormat="true" ht="15" hidden="false" customHeight="true" outlineLevel="1" collapsed="false">
      <c r="A126" s="214" t="n">
        <v>3224</v>
      </c>
      <c r="B126" s="207" t="s">
        <v>150</v>
      </c>
      <c r="C126" s="209"/>
      <c r="D126" s="209" t="n">
        <v>11916.5</v>
      </c>
      <c r="E126" s="210" t="n">
        <f aca="false">IFERROR(D126/C126,0)</f>
        <v>0</v>
      </c>
      <c r="F126" s="135"/>
    </row>
    <row r="127" s="71" customFormat="true" ht="15" hidden="false" customHeight="true" outlineLevel="1" collapsed="false">
      <c r="A127" s="206" t="n">
        <v>3225</v>
      </c>
      <c r="B127" s="207" t="s">
        <v>151</v>
      </c>
      <c r="C127" s="208"/>
      <c r="D127" s="209" t="n">
        <v>39699.3</v>
      </c>
      <c r="E127" s="210" t="n">
        <f aca="false">IFERROR(D127/C127,0)</f>
        <v>0</v>
      </c>
      <c r="F127" s="113"/>
      <c r="G127" s="49"/>
      <c r="H127" s="49"/>
      <c r="I127" s="49"/>
    </row>
    <row r="128" s="49" customFormat="true" ht="15" hidden="false" customHeight="true" outlineLevel="1" collapsed="false">
      <c r="A128" s="206" t="n">
        <v>3227</v>
      </c>
      <c r="B128" s="207" t="s">
        <v>152</v>
      </c>
      <c r="C128" s="208"/>
      <c r="D128" s="209" t="n">
        <v>35613.14</v>
      </c>
      <c r="E128" s="210" t="n">
        <f aca="false">IFERROR(D128/C128,0)</f>
        <v>0</v>
      </c>
      <c r="F128" s="135"/>
    </row>
    <row r="129" s="49" customFormat="true" ht="15" hidden="false" customHeight="true" outlineLevel="1" collapsed="false">
      <c r="A129" s="201" t="n">
        <v>323</v>
      </c>
      <c r="B129" s="202" t="s">
        <v>107</v>
      </c>
      <c r="C129" s="203"/>
      <c r="D129" s="204" t="n">
        <f aca="false">SUM(D130:D137)</f>
        <v>770023.29</v>
      </c>
      <c r="E129" s="205" t="n">
        <f aca="false">IFERROR(D129/C129,0)</f>
        <v>0</v>
      </c>
      <c r="F129" s="135"/>
      <c r="G129" s="71"/>
      <c r="H129" s="71"/>
      <c r="I129" s="71"/>
    </row>
    <row r="130" s="49" customFormat="true" ht="15" hidden="false" customHeight="true" outlineLevel="1" collapsed="false">
      <c r="A130" s="214" t="n">
        <v>3231</v>
      </c>
      <c r="B130" s="207" t="s">
        <v>153</v>
      </c>
      <c r="C130" s="208"/>
      <c r="D130" s="209" t="n">
        <v>33961.2</v>
      </c>
      <c r="E130" s="210" t="n">
        <f aca="false">IFERROR(D130/C130,0)</f>
        <v>0</v>
      </c>
      <c r="F130" s="113"/>
    </row>
    <row r="131" s="49" customFormat="true" ht="15" hidden="false" customHeight="true" outlineLevel="1" collapsed="false">
      <c r="A131" s="214" t="n">
        <v>3232</v>
      </c>
      <c r="B131" s="207" t="s">
        <v>108</v>
      </c>
      <c r="C131" s="209"/>
      <c r="D131" s="209" t="n">
        <v>396159.26</v>
      </c>
      <c r="E131" s="210" t="n">
        <f aca="false">IFERROR(D131/C131,0)</f>
        <v>0</v>
      </c>
      <c r="F131" s="135"/>
    </row>
    <row r="132" s="49" customFormat="true" ht="15" hidden="false" customHeight="true" outlineLevel="1" collapsed="false">
      <c r="A132" s="214" t="n">
        <v>3233</v>
      </c>
      <c r="B132" s="207" t="s">
        <v>154</v>
      </c>
      <c r="C132" s="208"/>
      <c r="D132" s="209" t="n">
        <v>2133.23</v>
      </c>
      <c r="E132" s="210" t="n">
        <f aca="false">IFERROR(D132/C132,0)</f>
        <v>0</v>
      </c>
      <c r="F132" s="135"/>
    </row>
    <row r="133" s="49" customFormat="true" ht="15" hidden="false" customHeight="true" outlineLevel="1" collapsed="false">
      <c r="A133" s="214" t="n">
        <v>3234</v>
      </c>
      <c r="B133" s="207" t="s">
        <v>137</v>
      </c>
      <c r="C133" s="208"/>
      <c r="D133" s="209" t="n">
        <v>212978.18</v>
      </c>
      <c r="E133" s="210" t="n">
        <f aca="false">IFERROR(D133/C133,0)</f>
        <v>0</v>
      </c>
      <c r="F133" s="135"/>
    </row>
    <row r="134" s="49" customFormat="true" ht="15" hidden="false" customHeight="true" outlineLevel="1" collapsed="false">
      <c r="A134" s="214" t="n">
        <v>3236</v>
      </c>
      <c r="B134" s="207" t="s">
        <v>155</v>
      </c>
      <c r="C134" s="209"/>
      <c r="D134" s="209" t="n">
        <v>23815.75</v>
      </c>
      <c r="E134" s="210" t="n">
        <f aca="false">IFERROR(D134/C134,0)</f>
        <v>0</v>
      </c>
      <c r="F134" s="113"/>
    </row>
    <row r="135" s="49" customFormat="true" ht="15" hidden="false" customHeight="true" outlineLevel="1" collapsed="false">
      <c r="A135" s="214" t="n">
        <v>3237</v>
      </c>
      <c r="B135" s="207" t="s">
        <v>156</v>
      </c>
      <c r="C135" s="208"/>
      <c r="D135" s="209" t="n">
        <v>60839.33</v>
      </c>
      <c r="E135" s="210" t="n">
        <f aca="false">IFERROR(D135/C135,0)</f>
        <v>0</v>
      </c>
      <c r="F135" s="135"/>
    </row>
    <row r="136" s="49" customFormat="true" ht="15" hidden="false" customHeight="true" outlineLevel="1" collapsed="false">
      <c r="A136" s="214" t="n">
        <v>3238</v>
      </c>
      <c r="B136" s="207" t="s">
        <v>157</v>
      </c>
      <c r="C136" s="208"/>
      <c r="D136" s="209" t="n">
        <v>15978.09</v>
      </c>
      <c r="E136" s="210" t="n">
        <f aca="false">IFERROR(D136/C136,0)</f>
        <v>0</v>
      </c>
      <c r="F136" s="135"/>
    </row>
    <row r="137" s="71" customFormat="true" ht="15" hidden="false" customHeight="true" outlineLevel="1" collapsed="false">
      <c r="A137" s="214" t="n">
        <v>3239</v>
      </c>
      <c r="B137" s="207" t="s">
        <v>138</v>
      </c>
      <c r="C137" s="208"/>
      <c r="D137" s="209" t="n">
        <v>24158.25</v>
      </c>
      <c r="E137" s="210" t="n">
        <f aca="false">IFERROR(D137/C137,0)</f>
        <v>0</v>
      </c>
      <c r="F137" s="135"/>
      <c r="G137" s="49"/>
      <c r="H137" s="49"/>
      <c r="I137" s="49"/>
    </row>
    <row r="138" customFormat="false" ht="15" hidden="false" customHeight="true" outlineLevel="1" collapsed="false">
      <c r="A138" s="201" t="n">
        <v>329</v>
      </c>
      <c r="B138" s="216" t="s">
        <v>109</v>
      </c>
      <c r="C138" s="203"/>
      <c r="D138" s="204" t="n">
        <f aca="false">SUM(D139:D144)</f>
        <v>36337.34</v>
      </c>
      <c r="E138" s="205" t="n">
        <f aca="false">IFERROR(D138/C138,0)</f>
        <v>0</v>
      </c>
      <c r="G138" s="49"/>
      <c r="H138" s="49"/>
      <c r="I138" s="49"/>
    </row>
    <row r="139" customFormat="false" ht="15" hidden="false" customHeight="true" outlineLevel="0" collapsed="false">
      <c r="A139" s="206" t="n">
        <v>3291</v>
      </c>
      <c r="B139" s="207" t="s">
        <v>110</v>
      </c>
      <c r="C139" s="208"/>
      <c r="D139" s="217" t="n">
        <v>379.99</v>
      </c>
      <c r="E139" s="218" t="n">
        <f aca="false">IFERROR(D139/C139,0)</f>
        <v>0</v>
      </c>
      <c r="G139" s="71"/>
      <c r="H139" s="71"/>
      <c r="I139" s="71"/>
    </row>
    <row r="140" s="49" customFormat="true" ht="15" hidden="false" customHeight="true" outlineLevel="0" collapsed="false">
      <c r="A140" s="214" t="n">
        <v>3292</v>
      </c>
      <c r="B140" s="207" t="s">
        <v>158</v>
      </c>
      <c r="C140" s="208"/>
      <c r="D140" s="209" t="n">
        <v>7933.6</v>
      </c>
      <c r="E140" s="210" t="n">
        <f aca="false">IFERROR(D140/C140,0)</f>
        <v>0</v>
      </c>
      <c r="F140" s="135"/>
      <c r="G140" s="52"/>
      <c r="H140" s="52"/>
      <c r="I140" s="52"/>
    </row>
    <row r="141" s="49" customFormat="true" ht="15" hidden="false" customHeight="true" outlineLevel="0" collapsed="false">
      <c r="A141" s="214" t="n">
        <v>3293</v>
      </c>
      <c r="B141" s="207" t="s">
        <v>159</v>
      </c>
      <c r="C141" s="208"/>
      <c r="D141" s="209" t="n">
        <v>104.08</v>
      </c>
      <c r="E141" s="210" t="n">
        <f aca="false">IFERROR(D141/C141,0)</f>
        <v>0</v>
      </c>
      <c r="F141" s="135"/>
      <c r="G141" s="52"/>
      <c r="H141" s="52"/>
      <c r="I141" s="52"/>
    </row>
    <row r="142" s="49" customFormat="true" ht="15" hidden="false" customHeight="true" outlineLevel="0" collapsed="false">
      <c r="A142" s="214" t="n">
        <v>3295</v>
      </c>
      <c r="B142" s="207" t="s">
        <v>160</v>
      </c>
      <c r="C142" s="209"/>
      <c r="D142" s="209" t="n">
        <v>5771.89</v>
      </c>
      <c r="E142" s="210" t="n">
        <f aca="false">IFERROR(D142/C142,0)</f>
        <v>0</v>
      </c>
    </row>
    <row r="143" s="49" customFormat="true" ht="15" hidden="false" customHeight="true" outlineLevel="0" collapsed="false">
      <c r="A143" s="214" t="n">
        <v>3296</v>
      </c>
      <c r="B143" s="207" t="s">
        <v>161</v>
      </c>
      <c r="C143" s="209"/>
      <c r="D143" s="209" t="n">
        <v>21505.29</v>
      </c>
      <c r="E143" s="210" t="n">
        <f aca="false">IFERROR(D143/C143,0)</f>
        <v>0</v>
      </c>
    </row>
    <row r="144" s="49" customFormat="true" ht="15" hidden="false" customHeight="true" outlineLevel="0" collapsed="false">
      <c r="A144" s="214" t="n">
        <v>3299</v>
      </c>
      <c r="B144" s="207" t="s">
        <v>162</v>
      </c>
      <c r="C144" s="208"/>
      <c r="D144" s="209" t="n">
        <v>642.49</v>
      </c>
      <c r="E144" s="210" t="n">
        <f aca="false">IFERROR(D144/C144,0)</f>
        <v>0</v>
      </c>
    </row>
    <row r="145" s="49" customFormat="true" ht="15" hidden="false" customHeight="true" outlineLevel="1" collapsed="false">
      <c r="A145" s="211" t="n">
        <v>34</v>
      </c>
      <c r="B145" s="197" t="s">
        <v>127</v>
      </c>
      <c r="C145" s="198" t="n">
        <v>30308.91</v>
      </c>
      <c r="D145" s="198" t="n">
        <f aca="false">D146</f>
        <v>31594.23</v>
      </c>
      <c r="E145" s="200" t="n">
        <f aca="false">IFERROR(D145/C145,0)</f>
        <v>1.04240733170543</v>
      </c>
    </row>
    <row r="146" s="49" customFormat="true" ht="15" hidden="false" customHeight="true" outlineLevel="1" collapsed="false">
      <c r="A146" s="201" t="n">
        <v>343</v>
      </c>
      <c r="B146" s="202" t="s">
        <v>128</v>
      </c>
      <c r="C146" s="287" t="n">
        <f aca="false">C147+C148</f>
        <v>0</v>
      </c>
      <c r="D146" s="287" t="n">
        <f aca="false">D147+D148+D149</f>
        <v>31594.23</v>
      </c>
      <c r="E146" s="288" t="n">
        <f aca="false">IFERROR(D146/C146,0)</f>
        <v>0</v>
      </c>
    </row>
    <row r="147" s="49" customFormat="true" ht="15" hidden="false" customHeight="true" outlineLevel="1" collapsed="false">
      <c r="A147" s="206" t="n">
        <v>3431</v>
      </c>
      <c r="B147" s="207" t="s">
        <v>163</v>
      </c>
      <c r="C147" s="283"/>
      <c r="D147" s="209" t="n">
        <v>10121.21</v>
      </c>
      <c r="E147" s="210" t="n">
        <f aca="false">IFERROR(D147/C147,0)</f>
        <v>0</v>
      </c>
    </row>
    <row r="148" s="49" customFormat="true" ht="15" hidden="false" customHeight="true" outlineLevel="1" collapsed="false">
      <c r="A148" s="206" t="n">
        <v>3433</v>
      </c>
      <c r="B148" s="207" t="s">
        <v>164</v>
      </c>
      <c r="C148" s="283"/>
      <c r="D148" s="209" t="n">
        <v>21454.44</v>
      </c>
      <c r="E148" s="210" t="n">
        <f aca="false">IFERROR(D148/C148,0)</f>
        <v>0</v>
      </c>
    </row>
    <row r="149" s="49" customFormat="true" ht="15" hidden="false" customHeight="true" outlineLevel="1" collapsed="false">
      <c r="A149" s="206" t="n">
        <v>3434</v>
      </c>
      <c r="B149" s="207" t="s">
        <v>129</v>
      </c>
      <c r="C149" s="283"/>
      <c r="D149" s="209" t="n">
        <v>18.58</v>
      </c>
      <c r="E149" s="210"/>
    </row>
    <row r="150" s="49" customFormat="true" ht="15" hidden="false" customHeight="true" outlineLevel="1" collapsed="false">
      <c r="A150" s="211" t="n">
        <v>37</v>
      </c>
      <c r="B150" s="289" t="s">
        <v>165</v>
      </c>
      <c r="C150" s="198" t="n">
        <v>29290.6</v>
      </c>
      <c r="D150" s="198" t="n">
        <f aca="false">D151</f>
        <v>28167.33</v>
      </c>
      <c r="E150" s="200" t="n">
        <f aca="false">IFERROR(D150/C150,0)</f>
        <v>0.961650836787229</v>
      </c>
    </row>
    <row r="151" s="71" customFormat="true" ht="15" hidden="false" customHeight="true" outlineLevel="1" collapsed="false">
      <c r="A151" s="201" t="n">
        <v>372</v>
      </c>
      <c r="B151" s="202" t="s">
        <v>166</v>
      </c>
      <c r="C151" s="204" t="n">
        <f aca="false">C152</f>
        <v>0</v>
      </c>
      <c r="D151" s="204" t="n">
        <f aca="false">D152</f>
        <v>28167.33</v>
      </c>
      <c r="E151" s="205" t="n">
        <f aca="false">IFERROR(D151/C151,0)</f>
        <v>0</v>
      </c>
      <c r="F151" s="49"/>
      <c r="G151" s="49"/>
      <c r="H151" s="49"/>
      <c r="I151" s="49"/>
    </row>
    <row r="152" customFormat="false" ht="15" hidden="false" customHeight="true" outlineLevel="1" collapsed="false">
      <c r="A152" s="206" t="n">
        <v>3721</v>
      </c>
      <c r="B152" s="207" t="s">
        <v>167</v>
      </c>
      <c r="C152" s="217"/>
      <c r="D152" s="209" t="n">
        <v>28167.33</v>
      </c>
      <c r="E152" s="210" t="n">
        <f aca="false">IFERROR(D152/C152,0)</f>
        <v>0</v>
      </c>
      <c r="F152" s="49"/>
      <c r="G152" s="49"/>
      <c r="H152" s="49"/>
      <c r="I152" s="49"/>
    </row>
    <row r="153" customFormat="false" ht="15" hidden="false" customHeight="true" outlineLevel="0" collapsed="false">
      <c r="A153" s="290" t="n">
        <v>38</v>
      </c>
      <c r="B153" s="291" t="s">
        <v>168</v>
      </c>
      <c r="C153" s="292" t="n">
        <v>132.73</v>
      </c>
      <c r="D153" s="293" t="n">
        <v>0</v>
      </c>
      <c r="E153" s="210" t="n">
        <f aca="false">IFERROR(D153/C153,0)</f>
        <v>0</v>
      </c>
      <c r="F153" s="71"/>
      <c r="G153" s="71"/>
      <c r="H153" s="71"/>
      <c r="I153" s="71"/>
    </row>
    <row r="154" customFormat="false" ht="12.75" hidden="false" customHeight="false" outlineLevel="0" collapsed="false">
      <c r="A154" s="224" t="s">
        <v>125</v>
      </c>
      <c r="B154" s="225"/>
      <c r="C154" s="226" t="n">
        <f aca="false">+C104</f>
        <v>3858070.21</v>
      </c>
      <c r="D154" s="226" t="n">
        <f aca="false">+D104</f>
        <v>3735398.11</v>
      </c>
      <c r="E154" s="227" t="n">
        <f aca="false">IFERROR(D154/C154,0)</f>
        <v>0.968203766825695</v>
      </c>
    </row>
    <row r="155" customFormat="false" ht="12.75" hidden="false" customHeight="false" outlineLevel="0" collapsed="false">
      <c r="A155" s="113"/>
      <c r="B155" s="113"/>
      <c r="C155" s="294"/>
      <c r="D155" s="294"/>
      <c r="E155" s="114"/>
    </row>
    <row r="156" customFormat="false" ht="13.8" hidden="false" customHeight="false" outlineLevel="0" collapsed="false">
      <c r="A156" s="132" t="s">
        <v>169</v>
      </c>
      <c r="B156" s="133"/>
      <c r="C156" s="133"/>
      <c r="D156" s="133"/>
      <c r="E156" s="134"/>
    </row>
    <row r="157" customFormat="false" ht="12.75" hidden="false" customHeight="false" outlineLevel="0" collapsed="false">
      <c r="A157" s="136" t="s">
        <v>55</v>
      </c>
      <c r="B157" s="137" t="s">
        <v>56</v>
      </c>
      <c r="C157" s="137" t="s">
        <v>57</v>
      </c>
      <c r="D157" s="137" t="s">
        <v>58</v>
      </c>
      <c r="E157" s="138" t="s">
        <v>59</v>
      </c>
    </row>
    <row r="158" customFormat="false" ht="12.75" hidden="false" customHeight="false" outlineLevel="0" collapsed="false">
      <c r="A158" s="192" t="n">
        <v>3</v>
      </c>
      <c r="B158" s="193" t="s">
        <v>96</v>
      </c>
      <c r="C158" s="194" t="n">
        <f aca="false">+C159</f>
        <v>67837.11</v>
      </c>
      <c r="D158" s="194" t="n">
        <f aca="false">+D159</f>
        <v>0</v>
      </c>
      <c r="E158" s="195" t="n">
        <f aca="false">IFERROR(D158/C158,0)</f>
        <v>0</v>
      </c>
    </row>
    <row r="159" customFormat="false" ht="12.75" hidden="false" customHeight="false" outlineLevel="0" collapsed="false">
      <c r="A159" s="211" t="n">
        <v>31</v>
      </c>
      <c r="B159" s="197" t="s">
        <v>97</v>
      </c>
      <c r="C159" s="212" t="n">
        <f aca="false">+C161</f>
        <v>67837.11</v>
      </c>
      <c r="D159" s="212" t="n">
        <f aca="false">+D161</f>
        <v>0</v>
      </c>
      <c r="E159" s="213" t="n">
        <f aca="false">IFERROR(D159/C159,0)</f>
        <v>0</v>
      </c>
    </row>
    <row r="160" customFormat="false" ht="12.75" hidden="false" customHeight="false" outlineLevel="0" collapsed="false">
      <c r="A160" s="201" t="n">
        <v>311</v>
      </c>
      <c r="B160" s="202" t="s">
        <v>98</v>
      </c>
      <c r="C160" s="208" t="n">
        <v>67837.11</v>
      </c>
      <c r="D160" s="204" t="n">
        <f aca="false">+D161</f>
        <v>0</v>
      </c>
      <c r="E160" s="205" t="n">
        <f aca="false">IFERROR(D160/C160,0)</f>
        <v>0</v>
      </c>
    </row>
    <row r="161" customFormat="false" ht="12.75" hidden="false" customHeight="false" outlineLevel="0" collapsed="false">
      <c r="A161" s="206" t="n">
        <v>3111</v>
      </c>
      <c r="B161" s="207" t="s">
        <v>170</v>
      </c>
      <c r="C161" s="208" t="n">
        <v>67837.11</v>
      </c>
      <c r="D161" s="209" t="n">
        <v>0</v>
      </c>
      <c r="E161" s="210" t="n">
        <f aca="false">IFERROR(D161/C161,0)</f>
        <v>0</v>
      </c>
    </row>
    <row r="162" customFormat="false" ht="12.75" hidden="false" customHeight="false" outlineLevel="0" collapsed="false">
      <c r="A162" s="224" t="s">
        <v>125</v>
      </c>
      <c r="B162" s="225"/>
      <c r="C162" s="226" t="n">
        <f aca="false">+C158</f>
        <v>67837.11</v>
      </c>
      <c r="D162" s="226" t="n">
        <f aca="false">+D158</f>
        <v>0</v>
      </c>
      <c r="E162" s="227" t="n">
        <f aca="false">IFERROR(D162/C162,0)</f>
        <v>0</v>
      </c>
    </row>
    <row r="163" customFormat="false" ht="12.75" hidden="false" customHeight="false" outlineLevel="0" collapsed="false">
      <c r="A163" s="113"/>
      <c r="B163" s="113"/>
      <c r="C163" s="294"/>
      <c r="D163" s="294"/>
      <c r="E163" s="114"/>
    </row>
    <row r="164" customFormat="false" ht="13.8" hidden="false" customHeight="false" outlineLevel="0" collapsed="false">
      <c r="A164" s="132" t="s">
        <v>171</v>
      </c>
    </row>
    <row r="165" customFormat="false" ht="12.75" hidden="false" customHeight="false" outlineLevel="0" collapsed="false">
      <c r="A165" s="136" t="s">
        <v>55</v>
      </c>
      <c r="B165" s="137" t="s">
        <v>56</v>
      </c>
      <c r="C165" s="137" t="s">
        <v>57</v>
      </c>
      <c r="D165" s="137" t="s">
        <v>58</v>
      </c>
      <c r="E165" s="138" t="s">
        <v>59</v>
      </c>
    </row>
    <row r="166" customFormat="false" ht="12.75" hidden="false" customHeight="false" outlineLevel="0" collapsed="false">
      <c r="A166" s="192" t="n">
        <v>3</v>
      </c>
      <c r="B166" s="193" t="s">
        <v>96</v>
      </c>
      <c r="C166" s="194" t="n">
        <f aca="false">C188</f>
        <v>2471383.29</v>
      </c>
      <c r="D166" s="194" t="n">
        <f aca="false">D167+D176</f>
        <v>2472383.29</v>
      </c>
      <c r="E166" s="195" t="n">
        <f aca="false">IFERROR(D166/C166,0)</f>
        <v>1.0004046316911</v>
      </c>
    </row>
    <row r="167" customFormat="false" ht="12.75" hidden="false" customHeight="false" outlineLevel="0" collapsed="false">
      <c r="A167" s="211" t="n">
        <v>31</v>
      </c>
      <c r="B167" s="197" t="s">
        <v>97</v>
      </c>
      <c r="C167" s="212" t="n">
        <v>1243488.04</v>
      </c>
      <c r="D167" s="212" t="n">
        <f aca="false">D168+D172+D174</f>
        <v>1243488.04</v>
      </c>
      <c r="E167" s="213" t="n">
        <f aca="false">IFERROR(D167/C167,0)</f>
        <v>1</v>
      </c>
    </row>
    <row r="168" customFormat="false" ht="12.75" hidden="false" customHeight="false" outlineLevel="0" collapsed="false">
      <c r="A168" s="201" t="n">
        <v>311</v>
      </c>
      <c r="B168" s="202" t="s">
        <v>98</v>
      </c>
      <c r="C168" s="203" t="n">
        <f aca="false">SUM(C169:C169)</f>
        <v>0</v>
      </c>
      <c r="D168" s="204" t="n">
        <f aca="false">D169+D170+D171</f>
        <v>1057488.04</v>
      </c>
      <c r="E168" s="205" t="n">
        <f aca="false">IFERROR(D168/C168,0)</f>
        <v>0</v>
      </c>
    </row>
    <row r="169" customFormat="false" ht="12.75" hidden="false" customHeight="false" outlineLevel="0" collapsed="false">
      <c r="A169" s="214" t="n">
        <v>3111</v>
      </c>
      <c r="B169" s="207" t="s">
        <v>170</v>
      </c>
      <c r="C169" s="209"/>
      <c r="D169" s="209" t="n">
        <v>999458.6</v>
      </c>
      <c r="E169" s="210" t="n">
        <f aca="false">IFERROR(D169/C169,0)</f>
        <v>0</v>
      </c>
    </row>
    <row r="170" customFormat="false" ht="12.75" hidden="false" customHeight="false" outlineLevel="0" collapsed="false">
      <c r="A170" s="214" t="n">
        <v>3113</v>
      </c>
      <c r="B170" s="207" t="s">
        <v>100</v>
      </c>
      <c r="C170" s="209"/>
      <c r="D170" s="209" t="n">
        <v>3162.84</v>
      </c>
      <c r="E170" s="210" t="n">
        <f aca="false">IFERROR(D170/C170,0)</f>
        <v>0</v>
      </c>
    </row>
    <row r="171" customFormat="false" ht="12.75" hidden="false" customHeight="false" outlineLevel="0" collapsed="false">
      <c r="A171" s="214" t="n">
        <v>3114</v>
      </c>
      <c r="B171" s="207" t="s">
        <v>101</v>
      </c>
      <c r="C171" s="209"/>
      <c r="D171" s="209" t="n">
        <v>54866.6</v>
      </c>
      <c r="E171" s="210" t="n">
        <f aca="false">IFERROR(D171/C171,0)</f>
        <v>0</v>
      </c>
    </row>
    <row r="172" customFormat="false" ht="12.75" hidden="false" customHeight="false" outlineLevel="0" collapsed="false">
      <c r="A172" s="201" t="n">
        <v>312</v>
      </c>
      <c r="B172" s="202" t="s">
        <v>102</v>
      </c>
      <c r="C172" s="203" t="n">
        <f aca="false">SUM(C173:C173)</f>
        <v>0</v>
      </c>
      <c r="D172" s="204" t="n">
        <f aca="false">SUM(D173:D173)</f>
        <v>93000</v>
      </c>
      <c r="E172" s="205" t="n">
        <f aca="false">IFERROR(D172/C172,0)</f>
        <v>0</v>
      </c>
    </row>
    <row r="173" customFormat="false" ht="12.75" hidden="false" customHeight="false" outlineLevel="0" collapsed="false">
      <c r="A173" s="214" t="n">
        <v>3121</v>
      </c>
      <c r="B173" s="207" t="s">
        <v>102</v>
      </c>
      <c r="C173" s="209"/>
      <c r="D173" s="209" t="n">
        <v>93000</v>
      </c>
      <c r="E173" s="210" t="n">
        <f aca="false">IFERROR(D173/C173,0)</f>
        <v>0</v>
      </c>
    </row>
    <row r="174" customFormat="false" ht="12.75" hidden="false" customHeight="false" outlineLevel="0" collapsed="false">
      <c r="A174" s="201" t="n">
        <v>313</v>
      </c>
      <c r="B174" s="202" t="s">
        <v>172</v>
      </c>
      <c r="C174" s="203" t="n">
        <f aca="false">SUM(C175:C175)</f>
        <v>0</v>
      </c>
      <c r="D174" s="204" t="n">
        <f aca="false">SUM(D175:D175)</f>
        <v>93000</v>
      </c>
      <c r="E174" s="205" t="n">
        <f aca="false">IFERROR(D174/C174,0)</f>
        <v>0</v>
      </c>
    </row>
    <row r="175" customFormat="false" ht="12.75" hidden="false" customHeight="false" outlineLevel="0" collapsed="false">
      <c r="A175" s="214" t="n">
        <v>3132</v>
      </c>
      <c r="B175" s="207" t="s">
        <v>173</v>
      </c>
      <c r="C175" s="209"/>
      <c r="D175" s="209" t="n">
        <v>93000</v>
      </c>
      <c r="E175" s="210" t="n">
        <f aca="false">IFERROR(D175/C175,0)</f>
        <v>0</v>
      </c>
    </row>
    <row r="176" customFormat="false" ht="12.75" hidden="false" customHeight="false" outlineLevel="0" collapsed="false">
      <c r="A176" s="211" t="n">
        <v>32</v>
      </c>
      <c r="B176" s="197" t="s">
        <v>103</v>
      </c>
      <c r="C176" s="212" t="n">
        <v>1227895.25</v>
      </c>
      <c r="D176" s="212" t="n">
        <f aca="false">D183+D179+D177</f>
        <v>1228895.25</v>
      </c>
      <c r="E176" s="213" t="n">
        <f aca="false">IFERROR(D176/C176,0)</f>
        <v>1.00081440171708</v>
      </c>
    </row>
    <row r="177" customFormat="false" ht="12.75" hidden="false" customHeight="false" outlineLevel="0" collapsed="false">
      <c r="A177" s="256" t="n">
        <v>321</v>
      </c>
      <c r="B177" s="257" t="s">
        <v>144</v>
      </c>
      <c r="C177" s="295"/>
      <c r="D177" s="295" t="n">
        <v>112387.25</v>
      </c>
      <c r="E177" s="296" t="n">
        <f aca="false">IFERROR(D177/C177,0)</f>
        <v>0</v>
      </c>
    </row>
    <row r="178" customFormat="false" ht="12.75" hidden="false" customHeight="false" outlineLevel="0" collapsed="false">
      <c r="A178" s="261" t="n">
        <v>3212</v>
      </c>
      <c r="B178" s="262" t="s">
        <v>146</v>
      </c>
      <c r="C178" s="297"/>
      <c r="D178" s="297" t="n">
        <v>112387.25</v>
      </c>
      <c r="E178" s="296" t="n">
        <f aca="false">IFERROR(D178/C178,0)</f>
        <v>0</v>
      </c>
    </row>
    <row r="179" customFormat="false" ht="12.75" hidden="false" customHeight="false" outlineLevel="0" collapsed="false">
      <c r="A179" s="201" t="n">
        <v>322</v>
      </c>
      <c r="B179" s="202" t="s">
        <v>104</v>
      </c>
      <c r="C179" s="203" t="n">
        <f aca="false">SUM(C180:C180)</f>
        <v>0</v>
      </c>
      <c r="D179" s="204" t="n">
        <f aca="false">SUM(D180:D182)</f>
        <v>794424.29</v>
      </c>
      <c r="E179" s="205" t="n">
        <f aca="false">IFERROR(D179/C179,0)</f>
        <v>0</v>
      </c>
    </row>
    <row r="180" customFormat="false" ht="12.75" hidden="false" customHeight="false" outlineLevel="0" collapsed="false">
      <c r="A180" s="214" t="n">
        <v>3222</v>
      </c>
      <c r="B180" s="207" t="s">
        <v>105</v>
      </c>
      <c r="C180" s="209"/>
      <c r="D180" s="209" t="n">
        <v>440338.59</v>
      </c>
      <c r="E180" s="210" t="n">
        <f aca="false">IFERROR(D180/C180,0)</f>
        <v>0</v>
      </c>
    </row>
    <row r="181" customFormat="false" ht="12.75" hidden="false" customHeight="false" outlineLevel="0" collapsed="false">
      <c r="A181" s="214" t="n">
        <v>3223</v>
      </c>
      <c r="B181" s="207" t="s">
        <v>106</v>
      </c>
      <c r="C181" s="209"/>
      <c r="D181" s="298" t="n">
        <v>348020.07</v>
      </c>
      <c r="E181" s="210" t="n">
        <f aca="false">IFERROR(D181/C181,0)</f>
        <v>0</v>
      </c>
    </row>
    <row r="182" customFormat="false" ht="12.75" hidden="false" customHeight="false" outlineLevel="0" collapsed="false">
      <c r="A182" s="214" t="n">
        <v>3225</v>
      </c>
      <c r="B182" s="207" t="s">
        <v>151</v>
      </c>
      <c r="C182" s="209"/>
      <c r="D182" s="298" t="n">
        <v>6065.63</v>
      </c>
      <c r="E182" s="210" t="n">
        <f aca="false">IFERROR(D182/C182,0)</f>
        <v>0</v>
      </c>
    </row>
    <row r="183" customFormat="false" ht="12.75" hidden="false" customHeight="false" outlineLevel="0" collapsed="false">
      <c r="A183" s="201" t="n">
        <v>323</v>
      </c>
      <c r="B183" s="202" t="s">
        <v>107</v>
      </c>
      <c r="C183" s="203" t="n">
        <f aca="false">SUM(C184:C184)</f>
        <v>0</v>
      </c>
      <c r="D183" s="204" t="n">
        <f aca="false">SUM(D184:D187)</f>
        <v>322083.71</v>
      </c>
      <c r="E183" s="205" t="n">
        <f aca="false">IFERROR(D183/C183,0)</f>
        <v>0</v>
      </c>
    </row>
    <row r="184" customFormat="false" ht="12.75" hidden="false" customHeight="false" outlineLevel="0" collapsed="false">
      <c r="A184" s="214" t="n">
        <v>3232</v>
      </c>
      <c r="B184" s="207" t="s">
        <v>108</v>
      </c>
      <c r="C184" s="209"/>
      <c r="D184" s="209" t="n">
        <v>262284.14</v>
      </c>
      <c r="E184" s="210" t="n">
        <f aca="false">IFERROR(D184/C184,0)</f>
        <v>0</v>
      </c>
    </row>
    <row r="185" customFormat="false" ht="12.75" hidden="false" customHeight="false" outlineLevel="0" collapsed="false">
      <c r="A185" s="214" t="n">
        <v>3234</v>
      </c>
      <c r="B185" s="207" t="s">
        <v>137</v>
      </c>
      <c r="C185" s="298"/>
      <c r="D185" s="298" t="n">
        <v>23982.46</v>
      </c>
      <c r="E185" s="210" t="n">
        <f aca="false">IFERROR(D185/C185,0)</f>
        <v>0</v>
      </c>
    </row>
    <row r="186" customFormat="false" ht="12.75" hidden="false" customHeight="false" outlineLevel="0" collapsed="false">
      <c r="A186" s="214" t="n">
        <v>3237</v>
      </c>
      <c r="B186" s="207" t="s">
        <v>156</v>
      </c>
      <c r="C186" s="298"/>
      <c r="D186" s="298" t="n">
        <v>31787.11</v>
      </c>
      <c r="E186" s="210" t="n">
        <f aca="false">IFERROR(D186/C186,0)</f>
        <v>0</v>
      </c>
    </row>
    <row r="187" customFormat="false" ht="12.75" hidden="false" customHeight="false" outlineLevel="0" collapsed="false">
      <c r="A187" s="214" t="n">
        <v>3239</v>
      </c>
      <c r="B187" s="207" t="s">
        <v>138</v>
      </c>
      <c r="C187" s="298"/>
      <c r="D187" s="298" t="n">
        <v>4030</v>
      </c>
      <c r="E187" s="210" t="n">
        <f aca="false">IFERROR(D187/C187,0)</f>
        <v>0</v>
      </c>
    </row>
    <row r="188" customFormat="false" ht="12.75" hidden="false" customHeight="false" outlineLevel="0" collapsed="false">
      <c r="A188" s="224" t="s">
        <v>125</v>
      </c>
      <c r="B188" s="225"/>
      <c r="C188" s="226" t="n">
        <f aca="false">C167+C176</f>
        <v>2471383.29</v>
      </c>
      <c r="D188" s="226" t="n">
        <f aca="false">D167+D176</f>
        <v>2472383.29</v>
      </c>
      <c r="E188" s="227" t="n">
        <f aca="false">IFERROR(D188/C188,0)</f>
        <v>1.0004046316911</v>
      </c>
    </row>
    <row r="191" customFormat="false" ht="13.8" hidden="false" customHeight="false" outlineLevel="0" collapsed="false">
      <c r="A191" s="132" t="s">
        <v>174</v>
      </c>
      <c r="B191" s="133"/>
      <c r="C191" s="133"/>
      <c r="D191" s="133"/>
      <c r="E191" s="134"/>
    </row>
    <row r="192" customFormat="false" ht="12.75" hidden="false" customHeight="false" outlineLevel="0" collapsed="false">
      <c r="A192" s="136" t="s">
        <v>55</v>
      </c>
      <c r="B192" s="137" t="s">
        <v>56</v>
      </c>
      <c r="C192" s="137" t="s">
        <v>57</v>
      </c>
      <c r="D192" s="137" t="s">
        <v>58</v>
      </c>
      <c r="E192" s="138" t="s">
        <v>59</v>
      </c>
    </row>
    <row r="193" customFormat="false" ht="12.75" hidden="false" customHeight="false" outlineLevel="0" collapsed="false">
      <c r="A193" s="192" t="n">
        <v>3</v>
      </c>
      <c r="B193" s="193" t="s">
        <v>96</v>
      </c>
      <c r="C193" s="194" t="n">
        <f aca="false">+C194</f>
        <v>0</v>
      </c>
      <c r="D193" s="194" t="n">
        <f aca="false">+D194</f>
        <v>2070.74</v>
      </c>
      <c r="E193" s="195" t="n">
        <f aca="false">IFERROR(D193/C193,0)</f>
        <v>0</v>
      </c>
    </row>
    <row r="194" customFormat="false" ht="12.75" hidden="false" customHeight="false" outlineLevel="0" collapsed="false">
      <c r="A194" s="211" t="n">
        <v>32</v>
      </c>
      <c r="B194" s="197" t="s">
        <v>103</v>
      </c>
      <c r="C194" s="212" t="n">
        <f aca="false">+C196</f>
        <v>0</v>
      </c>
      <c r="D194" s="212" t="n">
        <f aca="false">+D196</f>
        <v>2070.74</v>
      </c>
      <c r="E194" s="213" t="n">
        <f aca="false">IFERROR(D194/C194,0)</f>
        <v>0</v>
      </c>
    </row>
    <row r="195" customFormat="false" ht="12.75" hidden="false" customHeight="false" outlineLevel="0" collapsed="false">
      <c r="A195" s="201" t="n">
        <v>322</v>
      </c>
      <c r="B195" s="202" t="s">
        <v>104</v>
      </c>
      <c r="C195" s="208"/>
      <c r="D195" s="204" t="n">
        <f aca="false">+D196</f>
        <v>2070.74</v>
      </c>
      <c r="E195" s="205" t="n">
        <f aca="false">IFERROR(D195/C195,0)</f>
        <v>0</v>
      </c>
    </row>
    <row r="196" customFormat="false" ht="12.75" hidden="false" customHeight="false" outlineLevel="0" collapsed="false">
      <c r="A196" s="206" t="n">
        <v>3222</v>
      </c>
      <c r="B196" s="207" t="s">
        <v>105</v>
      </c>
      <c r="C196" s="208"/>
      <c r="D196" s="209" t="n">
        <v>2070.74</v>
      </c>
      <c r="E196" s="210" t="n">
        <f aca="false">IFERROR(D196/C196,0)</f>
        <v>0</v>
      </c>
    </row>
    <row r="197" customFormat="false" ht="12.75" hidden="false" customHeight="false" outlineLevel="0" collapsed="false">
      <c r="A197" s="224" t="s">
        <v>125</v>
      </c>
      <c r="B197" s="225"/>
      <c r="C197" s="226" t="n">
        <f aca="false">+C193</f>
        <v>0</v>
      </c>
      <c r="D197" s="226" t="n">
        <f aca="false">+D193</f>
        <v>2070.74</v>
      </c>
      <c r="E197" s="227" t="n">
        <f aca="false">IFERROR(D197/C197,0)</f>
        <v>0</v>
      </c>
    </row>
    <row r="198" customFormat="false" ht="12.75" hidden="false" customHeight="false" outlineLevel="0" collapsed="false">
      <c r="B198" s="49"/>
      <c r="C198" s="49"/>
      <c r="D198" s="49"/>
      <c r="E198" s="49"/>
    </row>
    <row r="199" customFormat="false" ht="12.75" hidden="false" customHeight="false" outlineLevel="0" collapsed="false">
      <c r="B199" s="49"/>
      <c r="C199" s="49"/>
      <c r="D199" s="49"/>
      <c r="E199" s="49"/>
    </row>
    <row r="200" customFormat="false" ht="12.75" hidden="false" customHeight="false" outlineLevel="0" collapsed="false">
      <c r="B200" s="49"/>
      <c r="C200" s="49"/>
      <c r="D200" s="49"/>
      <c r="E200" s="49"/>
    </row>
    <row r="201" customFormat="false" ht="12.75" hidden="false" customHeight="false" outlineLevel="0" collapsed="false">
      <c r="B201" s="71"/>
      <c r="C201" s="71"/>
      <c r="D201" s="71"/>
      <c r="E201" s="71"/>
    </row>
  </sheetData>
  <mergeCells count="10">
    <mergeCell ref="A1:E1"/>
    <mergeCell ref="A2:E2"/>
    <mergeCell ref="A3:E3"/>
    <mergeCell ref="A4:B4"/>
    <mergeCell ref="A5:B5"/>
    <mergeCell ref="A6:B6"/>
    <mergeCell ref="A7:B7"/>
    <mergeCell ref="A50:B50"/>
    <mergeCell ref="A66:B66"/>
    <mergeCell ref="A72:B7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2017-04-04T11:56:02Z</dcterms:created>
  <dc:creator>Korisnik557</dc:creator>
  <dc:description/>
  <dc:language>hr-HR</dc:language>
  <cp:lastModifiedBy/>
  <cp:lastPrinted>2023-07-17T10:20:46Z</cp:lastPrinted>
  <dcterms:modified xsi:type="dcterms:W3CDTF">2024-03-27T17:57:10Z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